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E89D2066-FB66-4583-8E04-DBFA9A193EAC}" xr6:coauthVersionLast="47" xr6:coauthVersionMax="47" xr10:uidLastSave="{00000000-0000-0000-0000-000000000000}"/>
  <bookViews>
    <workbookView xWindow="-120" yWindow="-120" windowWidth="38640" windowHeight="15720" tabRatio="96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5" l="1"/>
  <c r="H27" i="5"/>
  <c r="G27" i="5"/>
  <c r="F27" i="5"/>
  <c r="E27" i="5"/>
  <c r="D27" i="5"/>
  <c r="L27" i="5"/>
  <c r="K27" i="5"/>
  <c r="J27" i="5"/>
  <c r="AD27" i="5"/>
  <c r="AD26" i="5"/>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X57" i="15"/>
  <c r="T57" i="15"/>
  <c r="P57" i="15"/>
  <c r="L57" i="15"/>
  <c r="H57" i="15"/>
  <c r="AB57" i="15" s="1"/>
  <c r="C57" i="15" s="1"/>
  <c r="E57" i="15" s="1"/>
  <c r="F57" i="15" s="1"/>
  <c r="X55" i="15"/>
  <c r="T55" i="15"/>
  <c r="AB55" i="15" s="1"/>
  <c r="C55" i="15" s="1"/>
  <c r="E55" i="15" s="1"/>
  <c r="F55" i="15" s="1"/>
  <c r="P55" i="15"/>
  <c r="L55" i="15"/>
  <c r="H55" i="15"/>
  <c r="AB54" i="15"/>
  <c r="C54" i="15" s="1"/>
  <c r="E54" i="15" s="1"/>
  <c r="F54" i="15" s="1"/>
  <c r="X60" i="15"/>
  <c r="T60" i="15"/>
  <c r="P60" i="15"/>
  <c r="L60" i="15"/>
  <c r="AB52" i="15"/>
  <c r="C52" i="15" s="1"/>
  <c r="E52" i="15" s="1"/>
  <c r="F52" i="15" s="1"/>
  <c r="P59" i="15"/>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E36" i="15"/>
  <c r="F36" i="15" s="1"/>
  <c r="C36" i="15"/>
  <c r="AB29" i="15"/>
  <c r="E29" i="15"/>
  <c r="AB28" i="15"/>
  <c r="E28" i="15"/>
  <c r="X24" i="15"/>
  <c r="T24" i="15"/>
  <c r="G24" i="15"/>
  <c r="AB26" i="15"/>
  <c r="AB25" i="15"/>
  <c r="P24" i="15"/>
  <c r="L24" i="15"/>
  <c r="H24" i="15"/>
  <c r="B53" i="22" l="1"/>
  <c r="B55" i="22"/>
  <c r="B39" i="22"/>
  <c r="D32" i="16"/>
  <c r="D39" i="16"/>
  <c r="E33" i="15"/>
  <c r="H58" i="15"/>
  <c r="AB58" i="15" s="1"/>
  <c r="C58" i="15" s="1"/>
  <c r="E58" i="15" s="1"/>
  <c r="F58" i="15" s="1"/>
  <c r="H56" i="15"/>
  <c r="AB56" i="15" s="1"/>
  <c r="C56" i="15" s="1"/>
  <c r="E56" i="15" s="1"/>
  <c r="F56" i="15" s="1"/>
  <c r="H60" i="15"/>
  <c r="AB60" i="15" s="1"/>
  <c r="C60" i="15" s="1"/>
  <c r="E60" i="15" s="1"/>
  <c r="F60" i="15" s="1"/>
  <c r="AB51" i="15"/>
  <c r="C51" i="15" s="1"/>
  <c r="E51" i="15" s="1"/>
  <c r="F51" i="15" s="1"/>
  <c r="AB27" i="15"/>
  <c r="AB24" i="15" s="1"/>
  <c r="E31" i="15"/>
  <c r="F31" i="15" s="1"/>
  <c r="C30" i="15"/>
  <c r="L31" i="15"/>
  <c r="T31" i="15"/>
  <c r="P31" i="15"/>
  <c r="A15" i="5"/>
  <c r="A12" i="5"/>
  <c r="A9" i="5"/>
  <c r="A5" i="5"/>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4" i="22" l="1"/>
  <c r="B34" i="22"/>
  <c r="B29" i="22"/>
  <c r="B30" i="22" s="1"/>
  <c r="B52" i="22"/>
  <c r="B49" i="22"/>
  <c r="B51" i="22" s="1"/>
  <c r="C24" i="15"/>
  <c r="F33" i="15"/>
  <c r="T32" i="15"/>
  <c r="X32" i="15"/>
  <c r="T33" i="15"/>
  <c r="L32" i="15"/>
  <c r="X34" i="15"/>
  <c r="P33" i="15"/>
  <c r="AB32" i="15"/>
  <c r="L34" i="15"/>
  <c r="E32" i="15"/>
  <c r="X33" i="15"/>
  <c r="P32" i="15"/>
  <c r="T34" i="15"/>
  <c r="L33" i="15"/>
  <c r="P34" i="15"/>
  <c r="AB34" i="15" s="1"/>
  <c r="X31" i="15"/>
  <c r="AB31" i="15" s="1"/>
  <c r="F24" i="15" l="1"/>
  <c r="E24" i="15"/>
  <c r="AB33" i="15"/>
  <c r="AB30" i="15" s="1"/>
  <c r="F32" i="15"/>
  <c r="E34" i="15"/>
  <c r="F34" i="15" s="1"/>
</calcChain>
</file>

<file path=xl/sharedStrings.xml><?xml version="1.0" encoding="utf-8"?>
<sst xmlns="http://schemas.openxmlformats.org/spreadsheetml/2006/main" count="2214" uniqueCount="566">
  <si>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</si>
  <si>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</si>
  <si>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</si>
  <si>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</si>
  <si>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</si>
  <si>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</si>
  <si>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</si>
  <si>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</si>
  <si>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</si>
  <si>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</si>
  <si>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</si>
  <si>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</si>
  <si>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</si>
  <si>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</si>
  <si>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</si>
  <si>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</si>
  <si>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</si>
  <si>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</si>
  <si>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</si>
  <si>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</si>
  <si>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</si>
  <si>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</si>
  <si>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</si>
  <si>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</si>
  <si>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</si>
  <si>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</si>
  <si>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</si>
  <si>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</si>
  <si>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</si>
  <si>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</si>
  <si>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</si>
  <si>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</si>
  <si>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</si>
  <si>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</si>
  <si>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</si>
  <si>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</si>
  <si>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</si>
  <si>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</si>
  <si>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</si>
  <si>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</si>
  <si>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</si>
  <si>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</si>
  <si>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</si>
  <si>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</si>
  <si>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</si>
  <si>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</si>
  <si>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</si>
  <si>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</si>
  <si>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</si>
  <si>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</si>
  <si>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</si>
  <si>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</si>
  <si>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</si>
  <si>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</si>
  <si>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</si>
  <si>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</si>
  <si>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</si>
  <si>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</si>
  <si>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</si>
  <si>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</si>
  <si>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</si>
  <si>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</si>
  <si>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</si>
  <si>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</si>
  <si>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</si>
  <si>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</si>
  <si>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</si>
  <si>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</si>
  <si>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</si>
  <si>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</si>
  <si>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</si>
  <si>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</si>
  <si>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</si>
  <si>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</si>
  <si>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</si>
  <si>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</si>
  <si>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</si>
  <si>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</si>
  <si>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</si>
  <si>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</si>
  <si>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</si>
  <si>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</si>
  <si>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</si>
  <si>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</si>
  <si>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</si>
  <si>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</si>
  <si>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</si>
  <si>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</si>
  <si>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</si>
  <si>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</si>
  <si>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</si>
  <si>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</si>
  <si>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</si>
  <si>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</si>
  <si>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</si>
  <si>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</si>
  <si>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</si>
  <si>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</si>
  <si>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</si>
  <si>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</si>
  <si>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</si>
  <si>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</si>
  <si>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</si>
  <si>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</si>
  <si>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</si>
  <si>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</si>
  <si>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</si>
  <si>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</si>
  <si>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</si>
  <si>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</si>
  <si>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</si>
  <si>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</si>
  <si>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</si>
  <si>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</si>
  <si>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</si>
  <si>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</si>
  <si>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</si>
  <si>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</si>
  <si>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</si>
  <si>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</si>
  <si>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</si>
  <si>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</si>
  <si>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</si>
  <si>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</si>
  <si>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</si>
  <si>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</si>
  <si>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</si>
  <si>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</si>
  <si>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</si>
  <si>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</si>
  <si>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</si>
  <si>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</si>
  <si>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</si>
  <si>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</si>
  <si>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</si>
  <si>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</si>
  <si>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</si>
  <si>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</si>
  <si>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</si>
  <si>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</si>
  <si>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</si>
  <si>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</si>
  <si>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</si>
  <si>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</si>
  <si>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</si>
  <si>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</si>
  <si>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</si>
  <si>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</si>
  <si>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</si>
  <si>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</si>
  <si>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</si>
  <si>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</si>
  <si>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</si>
  <si>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</si>
  <si>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</si>
  <si>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</si>
  <si>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</si>
  <si>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</si>
  <si>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</si>
  <si>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</si>
  <si>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</si>
  <si>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</si>
  <si>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</si>
  <si>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</si>
  <si>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</si>
  <si>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</si>
  <si>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</si>
  <si>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</si>
  <si>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</si>
  <si>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</si>
  <si>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</si>
  <si>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</si>
  <si>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</si>
  <si>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</si>
  <si>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</si>
  <si>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</si>
  <si>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</si>
  <si>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</si>
  <si>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</si>
  <si>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</si>
  <si>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</si>
  <si>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</si>
  <si>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</si>
  <si>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</si>
  <si>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</si>
  <si>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</si>
  <si>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</si>
  <si>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</si>
  <si>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</si>
  <si>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</si>
  <si>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</si>
  <si>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</si>
  <si>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</si>
  <si>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</si>
  <si>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</si>
  <si>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</si>
  <si>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</si>
  <si>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</si>
  <si>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</si>
  <si>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</si>
  <si>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</si>
  <si>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</si>
  <si>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</si>
  <si>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</si>
  <si>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</si>
  <si>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</si>
  <si>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</si>
  <si>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</si>
  <si>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</si>
  <si>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</si>
  <si>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</si>
  <si>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</si>
  <si>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</si>
  <si>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</si>
  <si>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</si>
  <si>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</si>
  <si>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</si>
  <si>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</si>
  <si>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</si>
  <si>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</si>
  <si>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</si>
  <si>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</si>
  <si>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</si>
  <si>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</si>
  <si>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</si>
  <si>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</si>
  <si>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</si>
  <si>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</si>
  <si>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</si>
  <si>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</si>
  <si>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</si>
  <si>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</si>
  <si>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</si>
  <si>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</si>
  <si>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</si>
  <si>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</si>
  <si>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</si>
  <si>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</si>
  <si>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</si>
  <si>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</si>
  <si>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</si>
  <si>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</si>
  <si>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</si>
  <si>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</si>
  <si>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</si>
  <si>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</si>
  <si>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</si>
  <si>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</si>
  <si>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</si>
  <si>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</si>
  <si>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</si>
  <si>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</si>
  <si>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</si>
  <si>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</si>
  <si>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</si>
  <si>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</si>
  <si>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</si>
  <si>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</si>
  <si>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</si>
  <si>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</si>
  <si>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</si>
  <si>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</si>
  <si>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</si>
  <si>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</si>
  <si>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</si>
  <si>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</si>
  <si>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</si>
  <si>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</si>
  <si>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</si>
  <si>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</si>
  <si>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</si>
  <si>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</si>
  <si>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</si>
  <si>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</si>
  <si>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</si>
  <si>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</si>
  <si>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</si>
  <si>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</si>
  <si>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</si>
  <si>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</si>
  <si>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</si>
  <si>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</si>
  <si>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</si>
  <si>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</si>
  <si>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</si>
  <si>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</si>
  <si>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</si>
  <si>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</si>
  <si>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</si>
  <si>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</si>
  <si>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</si>
  <si>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</si>
  <si>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</si>
  <si>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</si>
  <si>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</si>
  <si>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</si>
  <si>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</si>
  <si>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</si>
  <si>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</si>
  <si>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</si>
  <si>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</si>
  <si>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</si>
  <si>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</si>
  <si>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</si>
  <si>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</si>
  <si>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</si>
  <si>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</si>
  <si>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</si>
  <si>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</si>
  <si>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</si>
  <si>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</si>
  <si>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</si>
  <si>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</si>
  <si>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</si>
  <si>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</si>
  <si>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</si>
  <si>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</si>
  <si>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</si>
  <si>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</si>
  <si>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</si>
  <si>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</si>
  <si>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</si>
  <si>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</si>
  <si>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</si>
  <si>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</si>
  <si>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</si>
  <si>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</si>
  <si>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</si>
  <si>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</si>
  <si>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</si>
  <si>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</si>
  <si>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</si>
  <si>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</si>
  <si>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</si>
  <si>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</si>
  <si>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</si>
  <si>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</si>
  <si>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</si>
  <si>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</si>
  <si>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</si>
  <si>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</si>
  <si>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</si>
  <si>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</si>
  <si>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</si>
  <si>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</si>
  <si>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</si>
  <si>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</si>
  <si>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</si>
  <si>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</si>
  <si>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</si>
  <si>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</si>
  <si>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</si>
  <si>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</si>
  <si>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</si>
  <si>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</si>
  <si>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</si>
  <si>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</si>
  <si>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</si>
  <si>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</si>
  <si>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</si>
  <si>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</si>
  <si>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</si>
  <si>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</si>
  <si>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</si>
  <si>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</si>
  <si>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</si>
  <si>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</si>
  <si>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</si>
  <si>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</si>
  <si>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</si>
  <si>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</si>
  <si>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</si>
  <si>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</si>
  <si>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</si>
  <si>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</si>
  <si>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</si>
  <si>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</si>
  <si>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</si>
  <si>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</si>
  <si>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</si>
  <si>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</si>
  <si>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</si>
  <si>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</si>
  <si>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</si>
  <si>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</si>
  <si>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</si>
  <si>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</si>
  <si>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</si>
  <si>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</si>
  <si>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</si>
  <si>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</si>
  <si>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</si>
  <si>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</si>
  <si>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</si>
  <si>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</si>
  <si>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</si>
  <si>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</si>
  <si>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</si>
  <si>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</si>
  <si>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</si>
  <si>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</si>
  <si>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</si>
  <si>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</si>
  <si>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</si>
  <si>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</si>
  <si>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</si>
  <si>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</si>
  <si>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</si>
  <si>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</si>
  <si>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</si>
  <si>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</si>
  <si>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</si>
  <si>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</si>
  <si>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</si>
  <si>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</si>
  <si>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</si>
  <si>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</si>
  <si>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</si>
  <si>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</si>
  <si>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</si>
  <si>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</si>
  <si>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</si>
  <si>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</si>
  <si>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</si>
  <si>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</si>
  <si>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</si>
  <si>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</si>
  <si>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</si>
  <si>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</si>
  <si>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</si>
  <si>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</si>
  <si>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</si>
  <si>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</si>
  <si>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</si>
  <si>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</si>
  <si>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</si>
  <si>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</si>
  <si>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</si>
  <si>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</si>
  <si>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</si>
  <si>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</si>
  <si>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</si>
  <si>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</si>
  <si>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</si>
  <si>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</si>
  <si>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</si>
  <si>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</si>
  <si>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</si>
  <si>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</si>
  <si>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</si>
  <si>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</si>
  <si>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</si>
  <si>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</si>
  <si>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</si>
  <si>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</si>
  <si>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</si>
  <si>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</si>
  <si>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</si>
  <si>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</si>
  <si>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</si>
  <si>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</si>
  <si>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</si>
  <si>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</si>
  <si>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</si>
  <si>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</si>
  <si>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</si>
  <si>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</si>
  <si>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</si>
  <si>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</si>
  <si>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</si>
  <si>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</si>
  <si>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</si>
  <si>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</si>
  <si>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 _ г. №___</t>
  </si>
  <si>
    <t>Год раскрытия информации: 2025 год</t>
  </si>
  <si>
    <t>от «__» _____ 20  _ г. №___</t>
  </si>
  <si>
    <t>от «__» _____ 20 __ г. №___</t>
  </si>
  <si>
    <t>Самарская область</t>
  </si>
  <si>
    <t>не требуется</t>
  </si>
  <si>
    <t>не относится</t>
  </si>
  <si>
    <t>Акционерное общество "Самарская сетевая компания"</t>
  </si>
  <si>
    <t>(фирменное наименование субъекта электроэнергетики)</t>
  </si>
  <si>
    <t>Цели (указать укрупненные цели в соответствии с приложением)</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</si>
  <si>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</si>
  <si>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</si>
  <si>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</si>
  <si>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Описание состава объектов инвестиционной деятельности их количества и характеристик в отношении каждого такого объекта</t>
  </si>
  <si>
    <t>Повышение наблюдаемости и управляемости объектов распределительной электрической сети. Выполнение требований п.п. 57, 620 Правил технической эксплуатации электрических станций и сетей Российской Федерации, утвержденных приказом Минэнерго России от 4 октября 2022 г. N 1070.</t>
  </si>
  <si>
    <t>нет этапов</t>
  </si>
  <si>
    <t xml:space="preserve"> по состоянию на 01.01.2024</t>
  </si>
  <si>
    <t>по состоянию на 01.01.2025</t>
  </si>
  <si>
    <t>Год 2025</t>
  </si>
  <si>
    <t>Год 2026</t>
  </si>
  <si>
    <t>Год 2027</t>
  </si>
  <si>
    <t>Модернизация</t>
  </si>
  <si>
    <t>С</t>
  </si>
  <si>
    <t>Самарские электрические сети</t>
  </si>
  <si>
    <t>г.о. Самара</t>
  </si>
  <si>
    <t>+ (Приказ АО "ССК" № 41 от 21.02.2025)</t>
  </si>
  <si>
    <t>Самарская область, г.о. Самара</t>
  </si>
  <si>
    <t>Шкаф мониторинга функционирования МП РЗА - 1 шт.</t>
  </si>
  <si>
    <t>Создание автоматизированной системы мониторинга микропроцессорных устройств РЗА на ПС 110 кВ АВИС</t>
  </si>
  <si>
    <t>P_RZA_0001</t>
  </si>
  <si>
    <t>Работа</t>
  </si>
  <si>
    <t>Выполнение проектных работ по объекту: Организация системы мониторинга функционирования микропроцессорных устройств РЗА (2 шт.) ПС 110 кВ АВИС</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</si>
  <si>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</si>
  <si>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</si>
  <si>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</si>
  <si>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t>
  </si>
  <si>
    <t>0</t>
  </si>
  <si>
    <t>https://zakupki.gov.ru</t>
  </si>
  <si>
    <t>Закупочная комиссия</t>
  </si>
  <si>
    <t xml:space="preserve"> </t>
  </si>
  <si>
    <t>Паспорт инвестиционного проекта</t>
  </si>
  <si>
    <t>АО "ССК"</t>
  </si>
  <si>
    <t>факт 2024 года</t>
  </si>
  <si>
    <t>Год 2028</t>
  </si>
  <si>
    <t>Год 2029</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</si>
  <si>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</si>
  <si>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</si>
  <si>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</si>
  <si>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</si>
  <si>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</si>
  <si>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</si>
  <si>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</si>
  <si>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</si>
  <si>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</si>
  <si>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</si>
  <si>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5.1</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</si>
  <si>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</si>
  <si>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</si>
  <si>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</si>
  <si>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</si>
  <si>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</si>
  <si>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</si>
  <si>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</si>
  <si>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</si>
  <si>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</si>
  <si>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</si>
  <si>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</si>
  <si>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</si>
  <si>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</si>
  <si>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</si>
  <si>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</si>
  <si>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22.05.2024</t>
  </si>
  <si>
    <t>07.07.2025</t>
  </si>
  <si>
    <t>договор на ПИР № 22436 от 22.05.2024 подрядчик ООО "ИНСТРЭЛ"</t>
  </si>
  <si>
    <t>объем заключенного договора в ценах 2024 года с НДС, млн. руб.</t>
  </si>
  <si>
    <t>договор на СМР № 1031 от 07.07.2025 подрядчик ООО "СЕТЬЭНЕРГОМОНТАЖ"</t>
  </si>
  <si>
    <t>объем заключенного договора в ценах 2025 года с НДС, млн. руб.</t>
  </si>
  <si>
    <t>ООО "ИНСТРЭЛ"</t>
  </si>
  <si>
    <t>ООО "СЕТЬЭНЕРГОМОНТАЖ"</t>
  </si>
  <si>
    <t>21.02.2025</t>
  </si>
  <si>
    <t>Приказ об утверждении ПСД  № 41 от 21.02.2025</t>
  </si>
  <si>
    <t>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t>
  </si>
  <si>
    <t>1.2.4.2</t>
  </si>
  <si>
    <t xml:space="preserve">1 шт (1 шт), </t>
  </si>
  <si>
    <t>Выполнение требований законодательства Российской Федерации</t>
  </si>
  <si>
    <t>Показатель объема финансовых потребностей, необходимых для реализации мероприятий, направленных на выполнение требований законодательства, млн.руб. - 29,936 млн.руб.</t>
  </si>
  <si>
    <t>Протокол технического совещания АО "ССК" от 26.01.2024.
п.п. 57, 620 Правил технической эксплуатации электрических станций и сетей Российской Федерации, утвержденных приказом Минэнерго России от 4 октября 2022 г. N 107</t>
  </si>
  <si>
    <t>6,13 МВА (18.12.2024)</t>
  </si>
  <si>
    <t>Выполнение строительно-монтажных работ по объекту: "Организация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t>
  </si>
  <si>
    <t>ООО "МСК Логистика";             №2</t>
  </si>
  <si>
    <t>22771,08                        22858,42</t>
  </si>
  <si>
    <t>ООО "МСК Логистика</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</si>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</sst>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sz val="8"/>
      <name val="Arial"/>
      <family val="2"/>
      <charset val="204"/>
    </font>
    <font>
      <sz val="8"/>
      <name val="Arial"/>
      <family val="2"/>
    </font>
    <font>
      <u/>
      <sz val="11"/>
      <color theme="10"/>
      <name val="Calibri"/>
      <family val="2"/>
      <charset val="204"/>
      <scheme val="minor"/>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0" fontId="11" fillId="0" borderId="0"/>
    <xf numFmtId="0" fontId="25" fillId="0" borderId="51" applyNumberFormat="0" applyFill="0" applyAlignment="0" applyProtection="0"/>
    <xf numFmtId="0" fontId="21" fillId="20" borderId="49" applyNumberFormat="0" applyAlignment="0" applyProtection="0"/>
    <xf numFmtId="0" fontId="20" fillId="20" borderId="50" applyNumberFormat="0" applyAlignment="0" applyProtection="0"/>
    <xf numFmtId="0" fontId="19" fillId="7" borderId="49" applyNumberFormat="0" applyAlignment="0" applyProtection="0"/>
    <xf numFmtId="0" fontId="21" fillId="20" borderId="11" applyNumberFormat="0" applyAlignment="0" applyProtection="0"/>
    <xf numFmtId="0" fontId="11" fillId="0" borderId="0"/>
    <xf numFmtId="0" fontId="25" fillId="0" borderId="16" applyNumberFormat="0" applyFill="0" applyAlignment="0" applyProtection="0"/>
    <xf numFmtId="0" fontId="11" fillId="0" borderId="0"/>
    <xf numFmtId="0" fontId="20" fillId="20" borderId="12" applyNumberFormat="0" applyAlignment="0" applyProtection="0"/>
    <xf numFmtId="0" fontId="19" fillId="7" borderId="11" applyNumberFormat="0" applyAlignment="0" applyProtection="0"/>
    <xf numFmtId="0" fontId="11" fillId="0" borderId="0"/>
    <xf numFmtId="0" fontId="11" fillId="0" borderId="0"/>
    <xf numFmtId="0" fontId="16" fillId="23" borderId="18" applyNumberFormat="0" applyFont="0" applyAlignment="0" applyProtection="0"/>
    <xf numFmtId="0" fontId="11" fillId="0" borderId="0"/>
    <xf numFmtId="164" fontId="11" fillId="0" borderId="0" applyFont="0" applyFill="0" applyBorder="0" applyAlignment="0" applyProtection="0"/>
    <xf numFmtId="0" fontId="63" fillId="0" borderId="0"/>
    <xf numFmtId="0" fontId="16" fillId="23" borderId="52" applyNumberFormat="0" applyFont="0" applyAlignment="0" applyProtection="0"/>
    <xf numFmtId="0" fontId="21" fillId="20" borderId="49" applyNumberFormat="0" applyAlignment="0" applyProtection="0"/>
    <xf numFmtId="0" fontId="25" fillId="0" borderId="51" applyNumberFormat="0" applyFill="0" applyAlignment="0" applyProtection="0"/>
    <xf numFmtId="0" fontId="20" fillId="20" borderId="50" applyNumberFormat="0" applyAlignment="0" applyProtection="0"/>
    <xf numFmtId="0" fontId="19" fillId="7" borderId="49" applyNumberFormat="0" applyAlignment="0" applyProtection="0"/>
    <xf numFmtId="0" fontId="16" fillId="23" borderId="52" applyNumberFormat="0" applyFont="0" applyAlignment="0" applyProtection="0"/>
    <xf numFmtId="0" fontId="64" fillId="0" borderId="0"/>
    <xf numFmtId="0" fontId="65" fillId="0" borderId="0" applyNumberFormat="0" applyFill="0" applyBorder="0" applyAlignment="0" applyProtection="0"/>
    <xf numFmtId="9" fontId="1" fillId="0" borderId="0" applyFont="0" applyFill="0" applyBorder="0" applyAlignment="0" applyProtection="0"/>
  </cellStyleXfs>
  <cellXfs count="3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7" fillId="0" borderId="0" xfId="50" applyFont="1"/>
    <xf numFmtId="0" fontId="54" fillId="0" borderId="0" xfId="50" applyFont="1" applyAlignment="1">
      <alignment vertical="center"/>
    </xf>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0" xfId="1" applyFont="1" applyAlignment="1">
      <alignment horizontal="center" vertical="center"/>
    </xf>
    <xf numFmtId="0" fontId="54" fillId="0" borderId="1" xfId="50" applyFont="1" applyBorder="1" applyAlignment="1">
      <alignment horizontal="center" vertical="center"/>
    </xf>
    <xf numFmtId="0" fontId="54" fillId="0" borderId="29" xfId="50" applyFont="1" applyBorder="1" applyAlignment="1">
      <alignment horizontal="center" vertical="center"/>
    </xf>
    <xf numFmtId="0" fontId="56" fillId="0" borderId="1" xfId="50" applyFont="1" applyBorder="1" applyAlignment="1">
      <alignment vertical="center"/>
    </xf>
    <xf numFmtId="2" fontId="11" fillId="0" borderId="1" xfId="1" applyNumberFormat="1" applyFont="1" applyBorder="1" applyAlignment="1">
      <alignment horizontal="center" vertical="center"/>
    </xf>
    <xf numFmtId="0" fontId="11" fillId="0" borderId="1" xfId="66"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0" fontId="11" fillId="0" borderId="1" xfId="66" quotePrefix="1" applyBorder="1" applyAlignment="1">
      <alignment horizontal="center" vertical="center" wrapText="1"/>
    </xf>
    <xf numFmtId="0" fontId="11" fillId="0" borderId="1" xfId="1" applyFont="1" applyBorder="1" applyAlignment="1">
      <alignment horizontal="center" vertical="center" wrapText="1"/>
    </xf>
    <xf numFmtId="0" fontId="62" fillId="0" borderId="48" xfId="0" applyFont="1" applyBorder="1" applyAlignment="1">
      <alignment horizontal="center" vertical="center" wrapText="1"/>
    </xf>
    <xf numFmtId="0" fontId="54" fillId="0" borderId="0" xfId="50" applyFont="1" applyAlignment="1">
      <alignment horizontal="center" vertical="center"/>
    </xf>
    <xf numFmtId="0" fontId="54" fillId="0" borderId="25" xfId="50" applyFont="1" applyBorder="1" applyAlignment="1">
      <alignment horizontal="center" vertical="center"/>
    </xf>
    <xf numFmtId="0" fontId="54" fillId="0" borderId="2" xfId="50" applyFont="1" applyBorder="1" applyAlignment="1">
      <alignment horizontal="center" vertical="center"/>
    </xf>
    <xf numFmtId="0" fontId="54" fillId="0" borderId="25" xfId="50" applyFont="1" applyBorder="1" applyAlignment="1">
      <alignment horizontal="center"/>
    </xf>
    <xf numFmtId="0" fontId="0" fillId="0" borderId="1" xfId="0" applyBorder="1" applyAlignment="1">
      <alignment horizontal="center" vertical="center" wrapText="1"/>
    </xf>
    <xf numFmtId="49" fontId="37" fillId="0" borderId="53" xfId="49" applyNumberFormat="1" applyFont="1" applyBorder="1" applyAlignment="1">
      <alignment horizontal="center" vertical="center" wrapText="1"/>
    </xf>
    <xf numFmtId="49" fontId="6" fillId="0" borderId="53" xfId="49" applyNumberFormat="1" applyFont="1" applyBorder="1" applyAlignment="1">
      <alignment horizontal="center" vertical="center" wrapText="1"/>
    </xf>
    <xf numFmtId="1" fontId="6" fillId="0" borderId="53" xfId="49" applyNumberFormat="1" applyFont="1" applyBorder="1" applyAlignment="1">
      <alignment horizontal="center" vertical="center" wrapText="1"/>
    </xf>
    <xf numFmtId="49" fontId="37" fillId="0" borderId="53" xfId="49" applyNumberFormat="1" applyFont="1" applyBorder="1" applyAlignment="1">
      <alignment horizontal="center" vertical="center"/>
    </xf>
    <xf numFmtId="167" fontId="37" fillId="0" borderId="53" xfId="49" applyNumberFormat="1" applyFont="1" applyBorder="1" applyAlignment="1">
      <alignment horizontal="center" vertical="center"/>
    </xf>
    <xf numFmtId="0" fontId="54" fillId="0" borderId="53" xfId="90" applyFont="1" applyBorder="1" applyAlignment="1">
      <alignment horizontal="center" vertical="center" wrapText="1"/>
    </xf>
    <xf numFmtId="49" fontId="65" fillId="0" borderId="53" xfId="91" applyNumberFormat="1" applyBorder="1" applyAlignment="1">
      <alignment horizontal="center" vertical="center" wrapText="1"/>
    </xf>
    <xf numFmtId="14" fontId="37" fillId="0" borderId="53" xfId="49" applyNumberFormat="1" applyFont="1" applyBorder="1" applyAlignment="1">
      <alignment horizontal="center" vertical="center"/>
    </xf>
    <xf numFmtId="0" fontId="14" fillId="0" borderId="0" xfId="3" applyAlignment="1">
      <alignment horizontal="left"/>
    </xf>
    <xf numFmtId="0" fontId="62" fillId="0" borderId="0" xfId="3" applyFont="1" applyAlignment="1">
      <alignment horizontal="left"/>
    </xf>
    <xf numFmtId="0" fontId="62" fillId="0" borderId="0" xfId="3" applyFont="1" applyAlignment="1">
      <alignment horizontal="right"/>
    </xf>
    <xf numFmtId="0" fontId="14" fillId="0" borderId="0" xfId="3"/>
    <xf numFmtId="168" fontId="14" fillId="0" borderId="0" xfId="3" applyNumberFormat="1" applyAlignment="1">
      <alignment horizontal="left"/>
    </xf>
    <xf numFmtId="0" fontId="69" fillId="0" borderId="48" xfId="3" applyFont="1" applyBorder="1" applyAlignment="1">
      <alignment horizontal="center" vertical="center" wrapText="1"/>
    </xf>
    <xf numFmtId="0" fontId="69" fillId="0" borderId="48" xfId="3" applyFont="1" applyBorder="1" applyAlignment="1">
      <alignment horizontal="center" wrapText="1"/>
    </xf>
    <xf numFmtId="0" fontId="70" fillId="0" borderId="48" xfId="3" applyFont="1" applyBorder="1" applyAlignment="1">
      <alignment horizontal="center" vertical="center" wrapText="1"/>
    </xf>
    <xf numFmtId="0" fontId="70" fillId="0" borderId="48" xfId="3" applyFont="1" applyBorder="1" applyAlignment="1">
      <alignment horizontal="left" vertical="center" wrapText="1"/>
    </xf>
    <xf numFmtId="168" fontId="70" fillId="0" borderId="48" xfId="3" applyNumberFormat="1" applyFont="1" applyBorder="1" applyAlignment="1">
      <alignment horizontal="center" vertical="center" wrapText="1"/>
    </xf>
    <xf numFmtId="0" fontId="71" fillId="0" borderId="0" xfId="3" applyFont="1" applyAlignment="1">
      <alignment horizontal="left"/>
    </xf>
    <xf numFmtId="0" fontId="69" fillId="0" borderId="48" xfId="3" applyFont="1" applyBorder="1" applyAlignment="1">
      <alignment horizontal="left" vertical="center" wrapText="1"/>
    </xf>
    <xf numFmtId="168" fontId="69" fillId="0" borderId="48" xfId="3" applyNumberFormat="1" applyFont="1" applyBorder="1" applyAlignment="1">
      <alignment horizontal="center" vertical="center" wrapText="1"/>
    </xf>
    <xf numFmtId="49" fontId="70" fillId="0" borderId="48" xfId="3" applyNumberFormat="1" applyFont="1" applyBorder="1" applyAlignment="1">
      <alignment horizontal="center" vertical="center" wrapText="1"/>
    </xf>
    <xf numFmtId="0" fontId="62" fillId="0" borderId="48" xfId="3" applyFont="1" applyBorder="1" applyAlignment="1">
      <alignment horizontal="center" vertical="center" wrapText="1"/>
    </xf>
    <xf numFmtId="0" fontId="66" fillId="0" borderId="48" xfId="3" applyFont="1" applyBorder="1" applyAlignment="1">
      <alignment horizontal="left" wrapText="1"/>
    </xf>
    <xf numFmtId="0" fontId="62" fillId="0" borderId="48" xfId="3" applyFont="1" applyBorder="1" applyAlignment="1">
      <alignment horizontal="left" wrapText="1"/>
    </xf>
    <xf numFmtId="0" fontId="66" fillId="0" borderId="48" xfId="0" applyFont="1" applyBorder="1" applyAlignment="1">
      <alignment horizontal="center" vertical="center" wrapText="1"/>
    </xf>
    <xf numFmtId="0" fontId="66" fillId="0" borderId="48" xfId="3" applyFont="1" applyBorder="1" applyAlignment="1">
      <alignment horizontal="center" vertical="center" wrapText="1"/>
    </xf>
    <xf numFmtId="0" fontId="66" fillId="0" borderId="0" xfId="3" applyFont="1" applyAlignment="1">
      <alignment horizontal="left"/>
    </xf>
    <xf numFmtId="14" fontId="62" fillId="0" borderId="48" xfId="0" applyNumberFormat="1" applyFont="1" applyBorder="1" applyAlignment="1">
      <alignment horizontal="center" vertical="center" wrapText="1"/>
    </xf>
    <xf numFmtId="9" fontId="62" fillId="0" borderId="48" xfId="92"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92"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6" fillId="0" borderId="48" xfId="92" applyFont="1" applyBorder="1" applyAlignment="1">
      <alignment horizontal="center" wrapText="1"/>
    </xf>
    <xf numFmtId="0" fontId="62" fillId="0" borderId="48" xfId="0" applyFont="1" applyBorder="1" applyAlignment="1">
      <alignment horizontal="center" wrapText="1"/>
    </xf>
    <xf numFmtId="9" fontId="62" fillId="0" borderId="48" xfId="92" applyFont="1" applyBorder="1" applyAlignment="1">
      <alignment horizontal="center" wrapText="1"/>
    </xf>
    <xf numFmtId="9" fontId="62" fillId="0" borderId="48" xfId="0" applyNumberFormat="1" applyFont="1" applyBorder="1" applyAlignment="1">
      <alignment horizontal="center" wrapText="1"/>
    </xf>
    <xf numFmtId="0" fontId="42" fillId="0" borderId="59" xfId="2" applyFont="1" applyBorder="1" applyAlignment="1">
      <alignment vertical="top" wrapText="1"/>
    </xf>
    <xf numFmtId="0" fontId="41" fillId="0" borderId="53"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60" xfId="2" applyFont="1" applyBorder="1" applyAlignment="1">
      <alignment horizontal="center" vertical="top" wrapText="1"/>
    </xf>
    <xf numFmtId="0" fontId="41" fillId="0" borderId="45" xfId="2" applyFont="1" applyBorder="1" applyAlignment="1">
      <alignment horizontal="center" vertical="top" wrapText="1"/>
    </xf>
    <xf numFmtId="0" fontId="41" fillId="0" borderId="61"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36" fillId="0" borderId="53" xfId="49" applyFont="1" applyBorder="1"/>
    <xf numFmtId="0" fontId="6" fillId="0" borderId="53" xfId="49" applyFont="1" applyBorder="1" applyAlignment="1">
      <alignment horizontal="center" vertical="center"/>
    </xf>
    <xf numFmtId="0" fontId="6" fillId="0" borderId="53" xfId="49" applyFont="1" applyBorder="1" applyAlignment="1">
      <alignment horizontal="center" vertical="center" wrapText="1"/>
    </xf>
    <xf numFmtId="0" fontId="6" fillId="0" borderId="53" xfId="49" applyFont="1" applyBorder="1"/>
    <xf numFmtId="2" fontId="6" fillId="0" borderId="53" xfId="49" applyNumberFormat="1" applyFont="1" applyBorder="1" applyAlignment="1">
      <alignment horizontal="center" vertical="center"/>
    </xf>
    <xf numFmtId="14" fontId="6" fillId="0" borderId="53" xfId="49" applyNumberFormat="1" applyFont="1" applyBorder="1" applyAlignment="1">
      <alignment horizontal="center" vertical="center"/>
    </xf>
    <xf numFmtId="49" fontId="6" fillId="0" borderId="53" xfId="49"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49" fontId="61" fillId="0" borderId="0" xfId="1" applyNumberFormat="1" applyFont="1" applyAlignment="1">
      <alignment horizontal="center" vertical="center"/>
    </xf>
    <xf numFmtId="0" fontId="40"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49" fontId="61" fillId="0" borderId="0" xfId="1" applyNumberFormat="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5"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4" fillId="0" borderId="24" xfId="50" applyFont="1" applyBorder="1" applyAlignment="1">
      <alignment horizontal="center"/>
    </xf>
    <xf numFmtId="0" fontId="54" fillId="0" borderId="23" xfId="50" applyFont="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2" fillId="0" borderId="0" xfId="3" applyFont="1" applyAlignment="1">
      <alignment horizontal="center"/>
    </xf>
    <xf numFmtId="0" fontId="66" fillId="0" borderId="0" xfId="3" applyFont="1" applyAlignment="1">
      <alignment horizontal="center" wrapText="1"/>
    </xf>
    <xf numFmtId="0" fontId="62" fillId="0" borderId="54" xfId="3" applyFont="1" applyBorder="1" applyAlignment="1">
      <alignment horizontal="center" vertical="center" wrapText="1"/>
    </xf>
    <xf numFmtId="0" fontId="62" fillId="0" borderId="55" xfId="3" applyFont="1" applyBorder="1" applyAlignment="1">
      <alignment horizontal="center" vertical="center" wrapText="1"/>
    </xf>
    <xf numFmtId="0" fontId="62" fillId="0" borderId="58" xfId="3" applyFont="1" applyBorder="1" applyAlignment="1">
      <alignment horizontal="center" vertical="center" wrapText="1"/>
    </xf>
    <xf numFmtId="0" fontId="62" fillId="0" borderId="48" xfId="3" applyFont="1" applyBorder="1" applyAlignment="1">
      <alignment horizontal="center" vertical="center" wrapText="1"/>
    </xf>
    <xf numFmtId="0" fontId="69" fillId="0" borderId="54"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48"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7"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9" fillId="0" borderId="0" xfId="1" applyFont="1" applyAlignment="1">
      <alignment horizontal="center" vertic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3" xfId="49" applyNumberFormat="1" applyFont="1" applyBorder="1" applyAlignment="1">
      <alignment horizontal="center" vertical="center" wrapText="1"/>
    </xf>
    <xf numFmtId="173" fontId="37" fillId="0" borderId="53" xfId="49" applyNumberFormat="1" applyFont="1" applyBorder="1" applyAlignment="1">
      <alignment horizontal="center" vertical="center" wrapText="1"/>
    </xf>
    <xf numFmtId="174" fontId="37" fillId="0" borderId="53" xfId="49" applyNumberFormat="1" applyFont="1" applyBorder="1" applyAlignment="1">
      <alignment horizontal="center" vertical="center" wrapText="1"/>
    </xf>
  </cellXfs>
  <cellStyles count="9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7" xr:uid="{00000000-0005-0000-0000-00001A000000}"/>
    <cellStyle name="Ввод  2 2 2" xfId="88" xr:uid="{00000000-0005-0000-0000-00001B000000}"/>
    <cellStyle name="Ввод  2 3" xfId="71" xr:uid="{00000000-0005-0000-0000-00001C000000}"/>
    <cellStyle name="Вывод 2" xfId="30" xr:uid="{00000000-0005-0000-0000-00001D000000}"/>
    <cellStyle name="Вывод 2 2" xfId="76" xr:uid="{00000000-0005-0000-0000-00001E000000}"/>
    <cellStyle name="Вывод 2 2 2" xfId="87" xr:uid="{00000000-0005-0000-0000-00001F000000}"/>
    <cellStyle name="Вывод 2 3" xfId="70" xr:uid="{00000000-0005-0000-0000-000020000000}"/>
    <cellStyle name="Вычисление 2" xfId="31" xr:uid="{00000000-0005-0000-0000-000021000000}"/>
    <cellStyle name="Вычисление 2 2" xfId="72" xr:uid="{00000000-0005-0000-0000-000022000000}"/>
    <cellStyle name="Вычисление 2 2 2" xfId="85" xr:uid="{00000000-0005-0000-0000-000023000000}"/>
    <cellStyle name="Вычисление 2 3" xfId="69" xr:uid="{00000000-0005-0000-0000-000024000000}"/>
    <cellStyle name="Гиперссылка" xfId="91" builtinId="8"/>
    <cellStyle name="Заголовок 1 2" xfId="32" xr:uid="{00000000-0005-0000-0000-000026000000}"/>
    <cellStyle name="Заголовок 2 2" xfId="33" xr:uid="{00000000-0005-0000-0000-000027000000}"/>
    <cellStyle name="Заголовок 3 2" xfId="34" xr:uid="{00000000-0005-0000-0000-000028000000}"/>
    <cellStyle name="Заголовок 4 2" xfId="35" xr:uid="{00000000-0005-0000-0000-000029000000}"/>
    <cellStyle name="Итог 2" xfId="36" xr:uid="{00000000-0005-0000-0000-00002A000000}"/>
    <cellStyle name="Итог 2 2" xfId="74" xr:uid="{00000000-0005-0000-0000-00002B000000}"/>
    <cellStyle name="Итог 2 2 2" xfId="86" xr:uid="{00000000-0005-0000-0000-00002C000000}"/>
    <cellStyle name="Итог 2 3" xfId="68" xr:uid="{00000000-0005-0000-0000-00002D000000}"/>
    <cellStyle name="Контрольная ячейка 2" xfId="37" xr:uid="{00000000-0005-0000-0000-00002E000000}"/>
    <cellStyle name="Название 2" xfId="38" xr:uid="{00000000-0005-0000-0000-00002F000000}"/>
    <cellStyle name="Нейтральный 2" xfId="39" xr:uid="{00000000-0005-0000-0000-000030000000}"/>
    <cellStyle name="Обычный" xfId="0" builtinId="0"/>
    <cellStyle name="Обычный 11 2" xfId="79" xr:uid="{00000000-0005-0000-0000-000032000000}"/>
    <cellStyle name="Обычный 11 2 3" xfId="66" xr:uid="{00000000-0005-0000-0000-000033000000}"/>
    <cellStyle name="Обычный 12 2" xfId="40" xr:uid="{00000000-0005-0000-0000-000034000000}"/>
    <cellStyle name="Обычный 16" xfId="81" xr:uid="{00000000-0005-0000-0000-000035000000}"/>
    <cellStyle name="Обычный 2" xfId="3" xr:uid="{00000000-0005-0000-0000-000036000000}"/>
    <cellStyle name="Обычный 2 2" xfId="61" xr:uid="{00000000-0005-0000-0000-000037000000}"/>
    <cellStyle name="Обычный 2 3" xfId="73" xr:uid="{00000000-0005-0000-0000-000038000000}"/>
    <cellStyle name="Обычный 2 4" xfId="67" xr:uid="{00000000-0005-0000-0000-000039000000}"/>
    <cellStyle name="Обычный 3" xfId="2" xr:uid="{00000000-0005-0000-0000-00003A000000}"/>
    <cellStyle name="Обычный 3 2" xfId="41" xr:uid="{00000000-0005-0000-0000-00003B000000}"/>
    <cellStyle name="Обычный 3 2 2 2" xfId="42" xr:uid="{00000000-0005-0000-0000-00003C000000}"/>
    <cellStyle name="Обычный 3 21" xfId="62" xr:uid="{00000000-0005-0000-0000-00003D000000}"/>
    <cellStyle name="Обычный 3 3 5" xfId="78" xr:uid="{00000000-0005-0000-0000-00003E000000}"/>
    <cellStyle name="Обычный 36" xfId="75" xr:uid="{00000000-0005-0000-0000-00003F000000}"/>
    <cellStyle name="Обычный 4" xfId="43" xr:uid="{00000000-0005-0000-0000-000040000000}"/>
    <cellStyle name="Обычный 4 2" xfId="44" xr:uid="{00000000-0005-0000-0000-000041000000}"/>
    <cellStyle name="Обычный 5" xfId="45" xr:uid="{00000000-0005-0000-0000-000042000000}"/>
    <cellStyle name="Обычный 6" xfId="46" xr:uid="{00000000-0005-0000-0000-000043000000}"/>
    <cellStyle name="Обычный 6 2" xfId="47" xr:uid="{00000000-0005-0000-0000-000044000000}"/>
    <cellStyle name="Обычный 6 2 2" xfId="48" xr:uid="{00000000-0005-0000-0000-000045000000}"/>
    <cellStyle name="Обычный 6 2 3" xfId="49" xr:uid="{00000000-0005-0000-0000-000046000000}"/>
    <cellStyle name="Обычный 7" xfId="1" xr:uid="{00000000-0005-0000-0000-000047000000}"/>
    <cellStyle name="Обычный 7 2" xfId="50" xr:uid="{00000000-0005-0000-0000-000048000000}"/>
    <cellStyle name="Обычный 8" xfId="51" xr:uid="{00000000-0005-0000-0000-000049000000}"/>
    <cellStyle name="Обычный 9" xfId="83" xr:uid="{00000000-0005-0000-0000-00004A000000}"/>
    <cellStyle name="Обычный_обновл 07.05" xfId="90" xr:uid="{00000000-0005-0000-0000-00004B000000}"/>
    <cellStyle name="Плохой 2" xfId="52" xr:uid="{00000000-0005-0000-0000-00004D000000}"/>
    <cellStyle name="Пояснение 2" xfId="53" xr:uid="{00000000-0005-0000-0000-00004E000000}"/>
    <cellStyle name="Примечание 2" xfId="54" xr:uid="{00000000-0005-0000-0000-00004F000000}"/>
    <cellStyle name="Примечание 2 2" xfId="80" xr:uid="{00000000-0005-0000-0000-000050000000}"/>
    <cellStyle name="Примечание 2 2 2" xfId="89" xr:uid="{00000000-0005-0000-0000-000051000000}"/>
    <cellStyle name="Примечание 2 3" xfId="84" xr:uid="{00000000-0005-0000-0000-000052000000}"/>
    <cellStyle name="Процентный" xfId="92" builtinId="5"/>
    <cellStyle name="Процентный 2" xfId="63" xr:uid="{00000000-0005-0000-0000-000053000000}"/>
    <cellStyle name="Процентный 3" xfId="64" xr:uid="{00000000-0005-0000-0000-000054000000}"/>
    <cellStyle name="Связанная ячейка 2" xfId="55" xr:uid="{00000000-0005-0000-0000-000055000000}"/>
    <cellStyle name="Стиль 1" xfId="65" xr:uid="{00000000-0005-0000-0000-000056000000}"/>
    <cellStyle name="Текст предупреждения 2" xfId="56" xr:uid="{00000000-0005-0000-0000-000057000000}"/>
    <cellStyle name="Финансовый 2" xfId="57" xr:uid="{00000000-0005-0000-0000-000058000000}"/>
    <cellStyle name="Финансовый 2 14" xfId="82" xr:uid="{00000000-0005-0000-0000-000059000000}"/>
    <cellStyle name="Финансовый 2 2 2 2 2" xfId="58" xr:uid="{00000000-0005-0000-0000-00005A000000}"/>
    <cellStyle name="Финансовый 3" xfId="59" xr:uid="{00000000-0005-0000-0000-00005B000000}"/>
    <cellStyle name="Хороший 2" xfId="60" xr:uid="{00000000-0005-0000-0000-00005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5E9-49AC-8A41-9550C0402C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5E9-49AC-8A41-9550C0402CB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FEF-406B-B50C-2ED8DE7056A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FEF-406B-B50C-2ED8DE7056AB}"/>
            </c:ext>
          </c:extLst>
        </c:ser>
        <c:dLbls>
          <c:showLegendKey val="0"/>
          <c:showVal val="0"/>
          <c:showCatName val="0"/>
          <c:showSerName val="0"/>
          <c:showPercent val="0"/>
          <c:showBubbleSize val="0"/>
        </c:dLbls>
        <c:smooth val="0"/>
        <c:axId val="824131920"/>
        <c:axId val="824132464"/>
      </c:lineChart>
      <c:catAx>
        <c:axId val="824131920"/>
        <c:scaling>
          <c:orientation val="minMax"/>
        </c:scaling>
        <c:delete val="0"/>
        <c:axPos val="b"/>
        <c:numFmt formatCode="General" sourceLinked="1"/>
        <c:majorTickMark val="out"/>
        <c:minorTickMark val="none"/>
        <c:tickLblPos val="nextTo"/>
        <c:crossAx val="824132464"/>
        <c:crosses val="autoZero"/>
        <c:auto val="1"/>
        <c:lblAlgn val="ctr"/>
        <c:lblOffset val="100"/>
        <c:noMultiLvlLbl val="0"/>
      </c:catAx>
      <c:valAx>
        <c:axId val="824132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41319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29</xdr:row>
      <xdr:rowOff>38099</xdr:rowOff>
    </xdr:from>
    <xdr:to>
      <xdr:col>44</xdr:col>
      <xdr:colOff>0</xdr:colOff>
      <xdr:row>45</xdr:row>
      <xdr:rowOff>95250</xdr:rowOff>
    </xdr:to>
    <xdr:graphicFrame macro="">
      <xdr:nvGraphicFramePr>
        <xdr:cNvPr id="4"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5" name="Прямая соединительная линия 4">
          <a:extLst>
            <a:ext uri="{FF2B5EF4-FFF2-40B4-BE49-F238E27FC236}">
              <a16:creationId xmlns:a16="http://schemas.microsoft.com/office/drawing/2014/main" id="{00000000-0008-0000-0700-000003000000}"/>
            </a:ext>
          </a:extLst>
        </xdr:cNvPr>
        <xdr:cNvCxnSpPr/>
      </xdr:nvCxnSpPr>
      <xdr:spPr>
        <a:xfrm>
          <a:off x="5157537" y="103010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100" workbookViewId="0">
      <selection activeCell="A13" sqref="A13:C13"/>
    </sheetView>
  </sheetViews>
  <sheetFormatPr defaultRowHeight="15" x14ac:dyDescent="0.25"/>
  <cols>
    <col min="1" max="1" width="6.140625" style="100"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97"/>
      <c r="C1" s="23" t="s">
        <v>67</v>
      </c>
    </row>
    <row r="2" spans="1:22" s="7" customFormat="1" ht="18.75" customHeight="1" x14ac:dyDescent="0.3">
      <c r="A2" s="97"/>
      <c r="C2" s="11" t="s">
        <v>9</v>
      </c>
    </row>
    <row r="3" spans="1:22" s="7" customFormat="1" ht="18.75" x14ac:dyDescent="0.3">
      <c r="A3" s="98"/>
      <c r="C3" s="11" t="s">
        <v>473</v>
      </c>
    </row>
    <row r="4" spans="1:22" s="7" customFormat="1" ht="18.75" x14ac:dyDescent="0.3">
      <c r="A4" s="98"/>
      <c r="H4" s="11"/>
    </row>
    <row r="5" spans="1:22" s="7" customFormat="1" ht="15.75" x14ac:dyDescent="0.25">
      <c r="A5" s="174" t="s">
        <v>474</v>
      </c>
      <c r="B5" s="174"/>
      <c r="C5" s="174"/>
      <c r="D5" s="87"/>
      <c r="E5" s="87"/>
      <c r="F5" s="87"/>
      <c r="G5" s="87"/>
      <c r="H5" s="87"/>
      <c r="I5" s="87"/>
      <c r="J5" s="87"/>
    </row>
    <row r="6" spans="1:22" s="7" customFormat="1" ht="18.75" x14ac:dyDescent="0.3">
      <c r="A6" s="98"/>
      <c r="H6" s="11"/>
    </row>
    <row r="7" spans="1:22" s="7" customFormat="1" ht="18.75" x14ac:dyDescent="0.2">
      <c r="A7" s="178" t="s">
        <v>8</v>
      </c>
      <c r="B7" s="178"/>
      <c r="C7" s="17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79" t="s">
        <v>480</v>
      </c>
      <c r="B9" s="179"/>
      <c r="C9" s="179"/>
      <c r="D9" s="6"/>
      <c r="E9" s="6"/>
      <c r="F9" s="6"/>
      <c r="G9" s="6"/>
      <c r="H9" s="6"/>
      <c r="I9" s="9"/>
      <c r="J9" s="9"/>
      <c r="K9" s="9"/>
      <c r="L9" s="9"/>
      <c r="M9" s="9"/>
      <c r="N9" s="9"/>
      <c r="O9" s="9"/>
      <c r="P9" s="9"/>
      <c r="Q9" s="9"/>
      <c r="R9" s="9"/>
      <c r="S9" s="9"/>
      <c r="T9" s="9"/>
      <c r="U9" s="9"/>
      <c r="V9" s="9"/>
    </row>
    <row r="10" spans="1:22" s="7" customFormat="1" ht="18.75" x14ac:dyDescent="0.2">
      <c r="A10" s="175" t="s">
        <v>481</v>
      </c>
      <c r="B10" s="175"/>
      <c r="C10" s="17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0" t="s">
        <v>502</v>
      </c>
      <c r="B12" s="180"/>
      <c r="C12" s="180"/>
      <c r="D12" s="6"/>
      <c r="E12" s="6"/>
      <c r="F12" s="6"/>
      <c r="G12" s="6"/>
      <c r="H12" s="6"/>
      <c r="I12" s="9"/>
      <c r="J12" s="9"/>
      <c r="K12" s="9"/>
      <c r="L12" s="9"/>
      <c r="M12" s="9"/>
      <c r="N12" s="9"/>
      <c r="O12" s="9"/>
      <c r="P12" s="9"/>
      <c r="Q12" s="9"/>
      <c r="R12" s="9"/>
      <c r="S12" s="9"/>
      <c r="T12" s="9"/>
      <c r="U12" s="9"/>
      <c r="V12" s="9"/>
    </row>
    <row r="13" spans="1:22" s="7" customFormat="1" ht="18.75" x14ac:dyDescent="0.2">
      <c r="A13" s="175" t="s">
        <v>6</v>
      </c>
      <c r="B13" s="175"/>
      <c r="C13" s="175"/>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45.75" customHeight="1" x14ac:dyDescent="0.2">
      <c r="A15" s="181" t="s">
        <v>554</v>
      </c>
      <c r="B15" s="181"/>
      <c r="C15" s="181"/>
      <c r="D15" s="6"/>
      <c r="E15" s="6"/>
      <c r="F15" s="6"/>
      <c r="G15" s="6"/>
      <c r="H15" s="6"/>
      <c r="I15" s="6"/>
      <c r="J15" s="6"/>
      <c r="K15" s="6"/>
      <c r="L15" s="6"/>
      <c r="M15" s="6"/>
      <c r="N15" s="6"/>
      <c r="O15" s="6"/>
      <c r="P15" s="6"/>
      <c r="Q15" s="6"/>
      <c r="R15" s="6"/>
      <c r="S15" s="6"/>
      <c r="T15" s="6"/>
      <c r="U15" s="6"/>
      <c r="V15" s="6"/>
    </row>
    <row r="16" spans="1:22" s="2" customFormat="1" ht="15" customHeight="1" x14ac:dyDescent="0.2">
      <c r="A16" s="175" t="s">
        <v>5</v>
      </c>
      <c r="B16" s="175"/>
      <c r="C16" s="17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76" t="s">
        <v>457</v>
      </c>
      <c r="B18" s="177"/>
      <c r="C18" s="177"/>
      <c r="D18" s="5"/>
      <c r="E18" s="5"/>
      <c r="F18" s="5"/>
      <c r="G18" s="5"/>
      <c r="H18" s="5"/>
      <c r="I18" s="5"/>
      <c r="J18" s="5"/>
      <c r="K18" s="5"/>
      <c r="L18" s="5"/>
      <c r="M18" s="5"/>
      <c r="N18" s="5"/>
      <c r="O18" s="5"/>
      <c r="P18" s="5"/>
      <c r="Q18" s="5"/>
      <c r="R18" s="5"/>
      <c r="S18" s="5"/>
      <c r="T18" s="5"/>
      <c r="U18" s="5"/>
      <c r="V18" s="5"/>
    </row>
    <row r="19" spans="1:22" s="2" customFormat="1" ht="15" customHeight="1" x14ac:dyDescent="0.2">
      <c r="A19" s="91"/>
      <c r="B19" s="4"/>
      <c r="C19" s="4"/>
      <c r="D19" s="4"/>
      <c r="E19" s="4"/>
      <c r="F19" s="4"/>
      <c r="G19" s="4"/>
      <c r="H19" s="4"/>
      <c r="I19" s="3"/>
      <c r="J19" s="3"/>
      <c r="K19" s="3"/>
      <c r="L19" s="3"/>
      <c r="M19" s="3"/>
      <c r="N19" s="3"/>
      <c r="O19" s="3"/>
      <c r="P19" s="3"/>
      <c r="Q19" s="3"/>
      <c r="R19" s="3"/>
      <c r="S19" s="3"/>
    </row>
    <row r="20" spans="1:22" s="2" customFormat="1" ht="39.75" customHeight="1" x14ac:dyDescent="0.2">
      <c r="A20" s="21" t="s">
        <v>4</v>
      </c>
      <c r="B20" s="22" t="s">
        <v>65</v>
      </c>
      <c r="C20" s="21" t="s">
        <v>64</v>
      </c>
      <c r="D20" s="4"/>
      <c r="E20" s="4"/>
      <c r="F20" s="4"/>
      <c r="G20" s="4"/>
      <c r="H20" s="4"/>
      <c r="I20" s="3"/>
      <c r="J20" s="3"/>
      <c r="K20" s="3"/>
      <c r="L20" s="3"/>
      <c r="M20" s="3"/>
      <c r="N20" s="3"/>
      <c r="O20" s="3"/>
      <c r="P20" s="3"/>
      <c r="Q20" s="3"/>
      <c r="R20" s="3"/>
      <c r="S20" s="3"/>
    </row>
    <row r="21" spans="1:22" s="2" customFormat="1" ht="16.5" customHeight="1" x14ac:dyDescent="0.2">
      <c r="A21" s="21">
        <v>1</v>
      </c>
      <c r="B21" s="22">
        <v>2</v>
      </c>
      <c r="C21" s="21">
        <v>3</v>
      </c>
      <c r="D21" s="4"/>
      <c r="E21" s="4"/>
      <c r="F21" s="4"/>
      <c r="G21" s="4"/>
      <c r="H21" s="4"/>
      <c r="I21" s="3"/>
      <c r="J21" s="3"/>
      <c r="K21" s="3"/>
      <c r="L21" s="3"/>
      <c r="M21" s="3"/>
      <c r="N21" s="3"/>
      <c r="O21" s="3"/>
      <c r="P21" s="3"/>
      <c r="Q21" s="3"/>
      <c r="R21" s="3"/>
      <c r="S21" s="3"/>
    </row>
    <row r="22" spans="1:22" s="2" customFormat="1" ht="39" customHeight="1" x14ac:dyDescent="0.2">
      <c r="A22" s="99" t="s">
        <v>63</v>
      </c>
      <c r="B22" s="25" t="s">
        <v>312</v>
      </c>
      <c r="C22" s="95" t="s">
        <v>555</v>
      </c>
      <c r="D22" s="4"/>
      <c r="E22" s="4"/>
      <c r="F22" s="4"/>
      <c r="G22" s="4"/>
      <c r="H22" s="4"/>
      <c r="I22" s="3"/>
      <c r="J22" s="3"/>
      <c r="K22" s="3"/>
      <c r="L22" s="3"/>
      <c r="M22" s="3"/>
      <c r="N22" s="3"/>
      <c r="O22" s="3"/>
      <c r="P22" s="3"/>
      <c r="Q22" s="3"/>
      <c r="R22" s="3"/>
      <c r="S22" s="3"/>
    </row>
    <row r="23" spans="1:22" s="2" customFormat="1" ht="41.25" customHeight="1" x14ac:dyDescent="0.2">
      <c r="A23" s="99" t="s">
        <v>62</v>
      </c>
      <c r="B23" s="19" t="s">
        <v>482</v>
      </c>
      <c r="C23" s="21" t="s">
        <v>557</v>
      </c>
      <c r="D23" s="4"/>
      <c r="E23" s="4"/>
      <c r="F23" s="4"/>
      <c r="G23" s="4"/>
      <c r="H23" s="4"/>
      <c r="I23" s="3"/>
      <c r="J23" s="3"/>
      <c r="K23" s="3"/>
      <c r="L23" s="3"/>
      <c r="M23" s="3"/>
      <c r="N23" s="3"/>
      <c r="O23" s="3"/>
      <c r="P23" s="3"/>
      <c r="Q23" s="3"/>
      <c r="R23" s="3"/>
      <c r="S23" s="3"/>
    </row>
    <row r="24" spans="1:22" s="2" customFormat="1" ht="22.5" customHeight="1" x14ac:dyDescent="0.2">
      <c r="A24" s="171"/>
      <c r="B24" s="172"/>
      <c r="C24" s="173"/>
      <c r="D24" s="4"/>
      <c r="E24" s="4"/>
      <c r="F24" s="4"/>
      <c r="G24" s="4"/>
      <c r="H24" s="4"/>
      <c r="I24" s="3"/>
      <c r="J24" s="3"/>
      <c r="K24" s="3"/>
      <c r="L24" s="3"/>
      <c r="M24" s="3"/>
      <c r="N24" s="3"/>
      <c r="O24" s="3"/>
      <c r="P24" s="3"/>
      <c r="Q24" s="3"/>
      <c r="R24" s="3"/>
      <c r="S24" s="3"/>
    </row>
    <row r="25" spans="1:22" s="2" customFormat="1" ht="58.5" customHeight="1" x14ac:dyDescent="0.2">
      <c r="A25" s="99" t="s">
        <v>61</v>
      </c>
      <c r="B25" s="24" t="s">
        <v>408</v>
      </c>
      <c r="C25" s="21" t="s">
        <v>496</v>
      </c>
      <c r="D25" s="4"/>
      <c r="E25" s="4"/>
      <c r="F25" s="4"/>
      <c r="G25" s="4"/>
      <c r="H25" s="3"/>
      <c r="I25" s="3"/>
      <c r="J25" s="3"/>
      <c r="K25" s="3"/>
      <c r="L25" s="3"/>
      <c r="M25" s="3"/>
      <c r="N25" s="3"/>
      <c r="O25" s="3"/>
      <c r="P25" s="3"/>
      <c r="Q25" s="3"/>
      <c r="R25" s="3"/>
    </row>
    <row r="26" spans="1:22" s="2" customFormat="1" ht="42.75" customHeight="1" x14ac:dyDescent="0.2">
      <c r="A26" s="99" t="s">
        <v>60</v>
      </c>
      <c r="B26" s="24" t="s">
        <v>73</v>
      </c>
      <c r="C26" s="21" t="s">
        <v>477</v>
      </c>
      <c r="D26" s="4"/>
      <c r="E26" s="4"/>
      <c r="F26" s="4"/>
      <c r="G26" s="4"/>
      <c r="H26" s="3"/>
      <c r="I26" s="3"/>
      <c r="J26" s="3"/>
      <c r="K26" s="3"/>
      <c r="L26" s="3"/>
      <c r="M26" s="3"/>
      <c r="N26" s="3"/>
      <c r="O26" s="3"/>
      <c r="P26" s="3"/>
      <c r="Q26" s="3"/>
      <c r="R26" s="3"/>
    </row>
    <row r="27" spans="1:22" s="2" customFormat="1" ht="47.25" x14ac:dyDescent="0.2">
      <c r="A27" s="99" t="s">
        <v>58</v>
      </c>
      <c r="B27" s="24" t="s">
        <v>72</v>
      </c>
      <c r="C27" s="21" t="s">
        <v>497</v>
      </c>
      <c r="D27" s="4"/>
      <c r="E27" s="4"/>
      <c r="F27" s="4"/>
      <c r="G27" s="4"/>
      <c r="H27" s="3"/>
      <c r="I27" s="3"/>
      <c r="J27" s="3"/>
      <c r="K27" s="3"/>
      <c r="L27" s="3"/>
      <c r="M27" s="3"/>
      <c r="N27" s="3"/>
      <c r="O27" s="3"/>
      <c r="P27" s="3"/>
      <c r="Q27" s="3"/>
      <c r="R27" s="3"/>
    </row>
    <row r="28" spans="1:22" s="2" customFormat="1" ht="42.75" customHeight="1" x14ac:dyDescent="0.2">
      <c r="A28" s="99" t="s">
        <v>57</v>
      </c>
      <c r="B28" s="24" t="s">
        <v>409</v>
      </c>
      <c r="C28" s="96" t="s">
        <v>478</v>
      </c>
      <c r="D28" s="4"/>
      <c r="E28" s="4"/>
      <c r="F28" s="4"/>
      <c r="G28" s="4"/>
      <c r="H28" s="3"/>
      <c r="I28" s="3"/>
      <c r="J28" s="3"/>
      <c r="K28" s="3"/>
      <c r="L28" s="3"/>
      <c r="M28" s="3"/>
      <c r="N28" s="3"/>
      <c r="O28" s="3"/>
      <c r="P28" s="3"/>
      <c r="Q28" s="3"/>
      <c r="R28" s="3"/>
    </row>
    <row r="29" spans="1:22" s="2" customFormat="1" ht="51.75" customHeight="1" x14ac:dyDescent="0.2">
      <c r="A29" s="99" t="s">
        <v>55</v>
      </c>
      <c r="B29" s="24" t="s">
        <v>410</v>
      </c>
      <c r="C29" s="96" t="s">
        <v>478</v>
      </c>
      <c r="D29" s="4"/>
      <c r="E29" s="4"/>
      <c r="F29" s="4"/>
      <c r="G29" s="4"/>
      <c r="H29" s="3"/>
      <c r="I29" s="3"/>
      <c r="J29" s="3"/>
      <c r="K29" s="3"/>
      <c r="L29" s="3"/>
      <c r="M29" s="3"/>
      <c r="N29" s="3"/>
      <c r="O29" s="3"/>
      <c r="P29" s="3"/>
      <c r="Q29" s="3"/>
      <c r="R29" s="3"/>
    </row>
    <row r="30" spans="1:22" s="2" customFormat="1" ht="51.75" customHeight="1" x14ac:dyDescent="0.2">
      <c r="A30" s="99" t="s">
        <v>53</v>
      </c>
      <c r="B30" s="24" t="s">
        <v>411</v>
      </c>
      <c r="C30" s="96" t="s">
        <v>478</v>
      </c>
      <c r="D30" s="4"/>
      <c r="E30" s="4"/>
      <c r="F30" s="4"/>
      <c r="G30" s="4"/>
      <c r="H30" s="3"/>
      <c r="I30" s="3"/>
      <c r="J30" s="3"/>
      <c r="K30" s="3"/>
      <c r="L30" s="3"/>
      <c r="M30" s="3"/>
      <c r="N30" s="3"/>
      <c r="O30" s="3"/>
      <c r="P30" s="3"/>
      <c r="Q30" s="3"/>
      <c r="R30" s="3"/>
    </row>
    <row r="31" spans="1:22" s="2" customFormat="1" ht="51.75" customHeight="1" x14ac:dyDescent="0.2">
      <c r="A31" s="99" t="s">
        <v>71</v>
      </c>
      <c r="B31" s="24" t="s">
        <v>412</v>
      </c>
      <c r="C31" s="96" t="s">
        <v>478</v>
      </c>
      <c r="D31" s="4"/>
      <c r="E31" s="4"/>
      <c r="F31" s="4"/>
      <c r="G31" s="4"/>
      <c r="H31" s="3"/>
      <c r="I31" s="3"/>
      <c r="J31" s="3"/>
      <c r="K31" s="3"/>
      <c r="L31" s="3"/>
      <c r="M31" s="3"/>
      <c r="N31" s="3"/>
      <c r="O31" s="3"/>
      <c r="P31" s="3"/>
      <c r="Q31" s="3"/>
      <c r="R31" s="3"/>
    </row>
    <row r="32" spans="1:22" s="2" customFormat="1" ht="51.75" customHeight="1" x14ac:dyDescent="0.2">
      <c r="A32" s="99" t="s">
        <v>69</v>
      </c>
      <c r="B32" s="24" t="s">
        <v>413</v>
      </c>
      <c r="C32" s="96" t="s">
        <v>478</v>
      </c>
      <c r="D32" s="4"/>
      <c r="E32" s="4"/>
      <c r="F32" s="4"/>
      <c r="G32" s="4"/>
      <c r="H32" s="3"/>
      <c r="I32" s="3"/>
      <c r="J32" s="3"/>
      <c r="K32" s="3"/>
      <c r="L32" s="3"/>
      <c r="M32" s="3"/>
      <c r="N32" s="3"/>
      <c r="O32" s="3"/>
      <c r="P32" s="3"/>
      <c r="Q32" s="3"/>
      <c r="R32" s="3"/>
    </row>
    <row r="33" spans="1:18" s="2" customFormat="1" ht="101.25" customHeight="1" x14ac:dyDescent="0.2">
      <c r="A33" s="99" t="s">
        <v>68</v>
      </c>
      <c r="B33" s="24" t="s">
        <v>414</v>
      </c>
      <c r="C33" s="96" t="s">
        <v>479</v>
      </c>
      <c r="D33" s="4"/>
      <c r="E33" s="4"/>
      <c r="F33" s="4"/>
      <c r="G33" s="4"/>
      <c r="H33" s="3"/>
      <c r="I33" s="3"/>
      <c r="J33" s="3"/>
      <c r="K33" s="3"/>
      <c r="L33" s="3"/>
      <c r="M33" s="3"/>
      <c r="N33" s="3"/>
      <c r="O33" s="3"/>
      <c r="P33" s="3"/>
      <c r="Q33" s="3"/>
      <c r="R33" s="3"/>
    </row>
    <row r="34" spans="1:18" ht="111" customHeight="1" x14ac:dyDescent="0.25">
      <c r="A34" s="99" t="s">
        <v>428</v>
      </c>
      <c r="B34" s="24" t="s">
        <v>415</v>
      </c>
      <c r="C34" s="21" t="s">
        <v>478</v>
      </c>
    </row>
    <row r="35" spans="1:18" ht="58.5" customHeight="1" x14ac:dyDescent="0.25">
      <c r="A35" s="99" t="s">
        <v>418</v>
      </c>
      <c r="B35" s="24" t="s">
        <v>70</v>
      </c>
      <c r="C35" s="21" t="s">
        <v>478</v>
      </c>
    </row>
    <row r="36" spans="1:18" ht="51.75" customHeight="1" x14ac:dyDescent="0.25">
      <c r="A36" s="99" t="s">
        <v>429</v>
      </c>
      <c r="B36" s="24" t="s">
        <v>416</v>
      </c>
      <c r="C36" s="21" t="s">
        <v>478</v>
      </c>
    </row>
    <row r="37" spans="1:18" ht="43.5" customHeight="1" x14ac:dyDescent="0.25">
      <c r="A37" s="99" t="s">
        <v>419</v>
      </c>
      <c r="B37" s="24" t="s">
        <v>417</v>
      </c>
      <c r="C37" s="101" t="s">
        <v>498</v>
      </c>
    </row>
    <row r="38" spans="1:18" ht="43.5" customHeight="1" x14ac:dyDescent="0.25">
      <c r="A38" s="99" t="s">
        <v>430</v>
      </c>
      <c r="B38" s="24" t="s">
        <v>225</v>
      </c>
      <c r="C38" s="96" t="s">
        <v>478</v>
      </c>
    </row>
    <row r="39" spans="1:18" ht="23.25" customHeight="1" x14ac:dyDescent="0.25">
      <c r="A39" s="171"/>
      <c r="B39" s="172"/>
      <c r="C39" s="173"/>
    </row>
    <row r="40" spans="1:18" ht="63" x14ac:dyDescent="0.25">
      <c r="A40" s="99" t="s">
        <v>420</v>
      </c>
      <c r="B40" s="24" t="s">
        <v>469</v>
      </c>
      <c r="C40" s="21" t="s">
        <v>558</v>
      </c>
    </row>
    <row r="41" spans="1:18" ht="105.75" customHeight="1" x14ac:dyDescent="0.25">
      <c r="A41" s="99" t="s">
        <v>431</v>
      </c>
      <c r="B41" s="24" t="s">
        <v>452</v>
      </c>
      <c r="C41" s="21" t="s">
        <v>483</v>
      </c>
    </row>
    <row r="42" spans="1:18" ht="83.25" customHeight="1" x14ac:dyDescent="0.25">
      <c r="A42" s="99" t="s">
        <v>421</v>
      </c>
      <c r="B42" s="24" t="s">
        <v>466</v>
      </c>
      <c r="C42" s="21" t="s">
        <v>483</v>
      </c>
    </row>
    <row r="43" spans="1:18" ht="186" customHeight="1" x14ac:dyDescent="0.25">
      <c r="A43" s="99" t="s">
        <v>434</v>
      </c>
      <c r="B43" s="24" t="s">
        <v>484</v>
      </c>
      <c r="C43" s="102" t="s">
        <v>485</v>
      </c>
    </row>
    <row r="44" spans="1:18" ht="111" customHeight="1" x14ac:dyDescent="0.25">
      <c r="A44" s="99" t="s">
        <v>422</v>
      </c>
      <c r="B44" s="24" t="s">
        <v>458</v>
      </c>
      <c r="C44" s="102" t="s">
        <v>483</v>
      </c>
    </row>
    <row r="45" spans="1:18" ht="120" customHeight="1" x14ac:dyDescent="0.25">
      <c r="A45" s="99" t="s">
        <v>453</v>
      </c>
      <c r="B45" s="24" t="s">
        <v>459</v>
      </c>
      <c r="C45" s="102" t="s">
        <v>483</v>
      </c>
    </row>
    <row r="46" spans="1:18" ht="101.25" customHeight="1" x14ac:dyDescent="0.25">
      <c r="A46" s="99" t="s">
        <v>423</v>
      </c>
      <c r="B46" s="24" t="s">
        <v>460</v>
      </c>
      <c r="C46" s="102" t="s">
        <v>560</v>
      </c>
    </row>
    <row r="47" spans="1:18" ht="18.75" customHeight="1" x14ac:dyDescent="0.25">
      <c r="A47" s="171"/>
      <c r="B47" s="172"/>
      <c r="C47" s="173"/>
    </row>
    <row r="48" spans="1:18" ht="75.75" customHeight="1" x14ac:dyDescent="0.25">
      <c r="A48" s="99" t="s">
        <v>454</v>
      </c>
      <c r="B48" s="24" t="s">
        <v>467</v>
      </c>
      <c r="C48" s="102">
        <f>'6.2. Паспорт фин осв ввод'!AB24</f>
        <v>27.435040640000004</v>
      </c>
    </row>
    <row r="49" spans="1:3" ht="71.25" customHeight="1" x14ac:dyDescent="0.25">
      <c r="A49" s="99" t="s">
        <v>424</v>
      </c>
      <c r="B49" s="24" t="s">
        <v>468</v>
      </c>
      <c r="C49" s="102">
        <f>'6.2. Паспорт фин осв ввод'!AB30</f>
        <v>22.862527199999999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Normal="100" zoomScaleSheetLayoutView="85" workbookViewId="0">
      <selection activeCell="J30" sqref="J30"/>
    </sheetView>
  </sheetViews>
  <sheetFormatPr defaultColWidth="9" defaultRowHeight="15.75" x14ac:dyDescent="0.25"/>
  <cols>
    <col min="1" max="1" width="9" style="117"/>
    <col min="2" max="2" width="40.5703125" style="117" customWidth="1"/>
    <col min="3" max="3" width="15.5703125" style="117" customWidth="1"/>
    <col min="4" max="8" width="20" style="117" customWidth="1"/>
    <col min="9" max="9" width="20" style="117" hidden="1" customWidth="1"/>
    <col min="10" max="10" width="20" style="117" customWidth="1"/>
    <col min="11" max="11" width="20" style="117" hidden="1" customWidth="1"/>
    <col min="12" max="12" width="20" style="117" customWidth="1"/>
    <col min="13" max="13" width="20" style="117" hidden="1" customWidth="1"/>
    <col min="14" max="14" width="20" style="117" customWidth="1"/>
    <col min="15" max="15" width="20" style="117" hidden="1" customWidth="1"/>
    <col min="16" max="16" width="20" style="117" customWidth="1"/>
    <col min="17" max="17" width="20" style="117" hidden="1" customWidth="1"/>
    <col min="18" max="18" width="20" style="117" customWidth="1"/>
    <col min="19" max="19" width="20" style="117" hidden="1" customWidth="1"/>
    <col min="20" max="20" width="20" style="117" customWidth="1"/>
    <col min="21" max="21" width="20" style="117" hidden="1" customWidth="1"/>
    <col min="22" max="22" width="20" style="117" customWidth="1"/>
    <col min="23" max="23" width="20" style="117" hidden="1" customWidth="1"/>
    <col min="24" max="24" width="20" style="117" customWidth="1"/>
    <col min="25" max="25" width="20" style="117" hidden="1" customWidth="1"/>
    <col min="26" max="26" width="20" style="117" customWidth="1"/>
    <col min="27" max="27" width="20" style="117" hidden="1" customWidth="1"/>
    <col min="28" max="29" width="20" style="117" customWidth="1"/>
    <col min="30" max="16384" width="9" style="120"/>
  </cols>
  <sheetData>
    <row r="1" spans="1:29" ht="15.95" customHeight="1" x14ac:dyDescent="0.25">
      <c r="C1" s="118" t="s">
        <v>512</v>
      </c>
      <c r="AC1" s="119" t="s">
        <v>67</v>
      </c>
    </row>
    <row r="2" spans="1:29" ht="15.95" customHeight="1" x14ac:dyDescent="0.25">
      <c r="C2" s="118" t="s">
        <v>512</v>
      </c>
      <c r="AC2" s="119" t="s">
        <v>9</v>
      </c>
    </row>
    <row r="3" spans="1:29" ht="15.95" customHeight="1" x14ac:dyDescent="0.25">
      <c r="C3" s="118" t="s">
        <v>512</v>
      </c>
      <c r="AC3" s="119" t="s">
        <v>66</v>
      </c>
    </row>
    <row r="4" spans="1:29" ht="15.95" customHeight="1" x14ac:dyDescent="0.25">
      <c r="A4" s="272" t="s">
        <v>474</v>
      </c>
      <c r="B4" s="272"/>
      <c r="C4" s="272"/>
      <c r="D4" s="272"/>
      <c r="E4" s="272"/>
      <c r="F4" s="272"/>
      <c r="G4" s="272"/>
      <c r="H4" s="272"/>
      <c r="I4" s="272"/>
      <c r="J4" s="272"/>
      <c r="K4" s="272"/>
      <c r="L4" s="272"/>
      <c r="M4" s="272"/>
      <c r="N4" s="272"/>
      <c r="O4" s="272"/>
      <c r="P4" s="272"/>
      <c r="Q4" s="272"/>
      <c r="R4" s="272"/>
      <c r="S4" s="272"/>
      <c r="T4" s="272"/>
      <c r="U4" s="272"/>
    </row>
    <row r="5" spans="1:29" ht="15.95" customHeight="1" x14ac:dyDescent="0.25"/>
    <row r="6" spans="1:29" ht="18.95" customHeight="1" x14ac:dyDescent="0.3">
      <c r="A6" s="273" t="s">
        <v>513</v>
      </c>
      <c r="B6" s="273"/>
      <c r="C6" s="273"/>
      <c r="D6" s="273"/>
      <c r="E6" s="273"/>
      <c r="F6" s="273"/>
      <c r="G6" s="273"/>
      <c r="H6" s="273"/>
      <c r="I6" s="273"/>
      <c r="J6" s="273"/>
      <c r="K6" s="273"/>
      <c r="L6" s="273"/>
      <c r="M6" s="273"/>
      <c r="N6" s="273"/>
      <c r="O6" s="273"/>
      <c r="P6" s="273"/>
      <c r="Q6" s="273"/>
      <c r="R6" s="273"/>
      <c r="S6" s="273"/>
      <c r="T6" s="273"/>
      <c r="U6" s="273"/>
    </row>
    <row r="7" spans="1:29" ht="15.95" customHeight="1" x14ac:dyDescent="0.25"/>
    <row r="8" spans="1:29" ht="15.95" customHeight="1" x14ac:dyDescent="0.25">
      <c r="A8" s="272" t="s">
        <v>514</v>
      </c>
      <c r="B8" s="272"/>
      <c r="C8" s="272"/>
      <c r="D8" s="272"/>
      <c r="E8" s="272"/>
      <c r="F8" s="272"/>
      <c r="G8" s="272"/>
      <c r="H8" s="272"/>
      <c r="I8" s="272"/>
      <c r="J8" s="272"/>
      <c r="K8" s="272"/>
      <c r="L8" s="272"/>
      <c r="M8" s="272"/>
      <c r="N8" s="272"/>
      <c r="O8" s="272"/>
      <c r="P8" s="272"/>
      <c r="Q8" s="272"/>
      <c r="R8" s="272"/>
      <c r="S8" s="272"/>
      <c r="T8" s="272"/>
      <c r="U8" s="272"/>
    </row>
    <row r="9" spans="1:29" ht="15.95" customHeight="1" x14ac:dyDescent="0.25">
      <c r="A9" s="274" t="s">
        <v>7</v>
      </c>
      <c r="B9" s="274"/>
      <c r="C9" s="274"/>
      <c r="D9" s="274"/>
      <c r="E9" s="274"/>
      <c r="F9" s="274"/>
      <c r="G9" s="274"/>
      <c r="H9" s="274"/>
      <c r="I9" s="274"/>
      <c r="J9" s="274"/>
      <c r="K9" s="274"/>
      <c r="L9" s="274"/>
      <c r="M9" s="274"/>
      <c r="N9" s="274"/>
      <c r="O9" s="274"/>
      <c r="P9" s="274"/>
      <c r="Q9" s="274"/>
      <c r="R9" s="274"/>
      <c r="S9" s="274"/>
      <c r="T9" s="274"/>
      <c r="U9" s="274"/>
    </row>
    <row r="10" spans="1:29" ht="15.95" customHeight="1" x14ac:dyDescent="0.25"/>
    <row r="11" spans="1:29" ht="15.95" customHeight="1" x14ac:dyDescent="0.25">
      <c r="A11" s="272" t="s">
        <v>502</v>
      </c>
      <c r="B11" s="272"/>
      <c r="C11" s="272"/>
      <c r="D11" s="272"/>
      <c r="E11" s="272"/>
      <c r="F11" s="272"/>
      <c r="G11" s="272"/>
      <c r="H11" s="272"/>
      <c r="I11" s="272"/>
      <c r="J11" s="272"/>
      <c r="K11" s="272"/>
      <c r="L11" s="272"/>
      <c r="M11" s="272"/>
      <c r="N11" s="272"/>
      <c r="O11" s="272"/>
      <c r="P11" s="272"/>
      <c r="Q11" s="272"/>
      <c r="R11" s="272"/>
      <c r="S11" s="272"/>
      <c r="T11" s="272"/>
      <c r="U11" s="272"/>
    </row>
    <row r="12" spans="1:29" ht="15.95" customHeight="1" x14ac:dyDescent="0.25">
      <c r="A12" s="274" t="s">
        <v>6</v>
      </c>
      <c r="B12" s="274"/>
      <c r="C12" s="274"/>
      <c r="D12" s="274"/>
      <c r="E12" s="274"/>
      <c r="F12" s="274"/>
      <c r="G12" s="274"/>
      <c r="H12" s="274"/>
      <c r="I12" s="274"/>
      <c r="J12" s="274"/>
      <c r="K12" s="274"/>
      <c r="L12" s="274"/>
      <c r="M12" s="274"/>
      <c r="N12" s="274"/>
      <c r="O12" s="274"/>
      <c r="P12" s="274"/>
      <c r="Q12" s="274"/>
      <c r="R12" s="274"/>
      <c r="S12" s="274"/>
      <c r="T12" s="274"/>
      <c r="U12" s="274"/>
    </row>
    <row r="13" spans="1:29" ht="15.95" customHeight="1" x14ac:dyDescent="0.25"/>
    <row r="14" spans="1:29" ht="33" customHeight="1" x14ac:dyDescent="0.25">
      <c r="A14" s="275" t="s">
        <v>554</v>
      </c>
      <c r="B14" s="275"/>
      <c r="C14" s="275"/>
      <c r="D14" s="275"/>
      <c r="E14" s="275"/>
      <c r="F14" s="275"/>
      <c r="G14" s="275"/>
      <c r="H14" s="275"/>
      <c r="I14" s="275"/>
      <c r="J14" s="275"/>
      <c r="K14" s="275"/>
      <c r="L14" s="275"/>
      <c r="M14" s="275"/>
      <c r="N14" s="275"/>
      <c r="O14" s="275"/>
      <c r="P14" s="275"/>
      <c r="Q14" s="275"/>
      <c r="R14" s="275"/>
      <c r="S14" s="275"/>
      <c r="T14" s="275"/>
      <c r="U14" s="275"/>
    </row>
    <row r="15" spans="1:29" ht="17.25" customHeight="1" x14ac:dyDescent="0.25">
      <c r="A15" s="274" t="s">
        <v>5</v>
      </c>
      <c r="B15" s="274"/>
      <c r="C15" s="274"/>
      <c r="D15" s="274"/>
      <c r="E15" s="274"/>
      <c r="F15" s="274"/>
      <c r="G15" s="274"/>
      <c r="H15" s="274"/>
      <c r="I15" s="274"/>
      <c r="J15" s="274"/>
      <c r="K15" s="274"/>
      <c r="L15" s="274"/>
      <c r="M15" s="274"/>
      <c r="N15" s="274"/>
      <c r="O15" s="274"/>
      <c r="P15" s="274"/>
      <c r="Q15" s="274"/>
      <c r="R15" s="274"/>
      <c r="S15" s="274"/>
      <c r="T15" s="274"/>
      <c r="U15" s="274"/>
    </row>
    <row r="16" spans="1:29" ht="14.25" customHeight="1" x14ac:dyDescent="0.25"/>
    <row r="17" spans="1:29" ht="27" customHeight="1" x14ac:dyDescent="0.25">
      <c r="C17" s="121"/>
    </row>
    <row r="18" spans="1:29" ht="18.95" customHeight="1" x14ac:dyDescent="0.3">
      <c r="A18" s="271" t="s">
        <v>442</v>
      </c>
      <c r="B18" s="271"/>
      <c r="C18" s="271"/>
      <c r="D18" s="271"/>
      <c r="E18" s="271"/>
      <c r="F18" s="271"/>
      <c r="G18" s="271"/>
      <c r="H18" s="271"/>
      <c r="I18" s="271"/>
      <c r="J18" s="271"/>
      <c r="K18" s="271"/>
      <c r="L18" s="271"/>
      <c r="M18" s="271"/>
      <c r="N18" s="271"/>
      <c r="O18" s="271"/>
      <c r="P18" s="271"/>
      <c r="Q18" s="271"/>
      <c r="R18" s="271"/>
      <c r="S18" s="271"/>
      <c r="T18" s="271"/>
      <c r="U18" s="271"/>
    </row>
    <row r="19" spans="1:29" ht="11.1" customHeight="1" x14ac:dyDescent="0.25"/>
    <row r="20" spans="1:29" ht="15" customHeight="1" x14ac:dyDescent="0.25">
      <c r="A20" s="280" t="s">
        <v>183</v>
      </c>
      <c r="B20" s="280" t="s">
        <v>182</v>
      </c>
      <c r="C20" s="280" t="s">
        <v>181</v>
      </c>
      <c r="D20" s="280"/>
      <c r="E20" s="280" t="s">
        <v>180</v>
      </c>
      <c r="F20" s="280"/>
      <c r="G20" s="280" t="s">
        <v>515</v>
      </c>
      <c r="H20" s="283" t="s">
        <v>491</v>
      </c>
      <c r="I20" s="283"/>
      <c r="J20" s="283"/>
      <c r="K20" s="283"/>
      <c r="L20" s="283" t="s">
        <v>492</v>
      </c>
      <c r="M20" s="283"/>
      <c r="N20" s="283"/>
      <c r="O20" s="283"/>
      <c r="P20" s="283" t="s">
        <v>493</v>
      </c>
      <c r="Q20" s="283"/>
      <c r="R20" s="283"/>
      <c r="S20" s="283"/>
      <c r="T20" s="283" t="s">
        <v>516</v>
      </c>
      <c r="U20" s="283"/>
      <c r="V20" s="283"/>
      <c r="W20" s="283"/>
      <c r="X20" s="283" t="s">
        <v>517</v>
      </c>
      <c r="Y20" s="283"/>
      <c r="Z20" s="283"/>
      <c r="AA20" s="283"/>
      <c r="AB20" s="280" t="s">
        <v>179</v>
      </c>
      <c r="AC20" s="280"/>
    </row>
    <row r="21" spans="1:29" ht="15" customHeight="1" x14ac:dyDescent="0.25">
      <c r="A21" s="281"/>
      <c r="B21" s="281"/>
      <c r="C21" s="284"/>
      <c r="D21" s="285"/>
      <c r="E21" s="284"/>
      <c r="F21" s="285"/>
      <c r="G21" s="281"/>
      <c r="H21" s="283" t="s">
        <v>1</v>
      </c>
      <c r="I21" s="283"/>
      <c r="J21" s="283" t="s">
        <v>178</v>
      </c>
      <c r="K21" s="283"/>
      <c r="L21" s="283" t="s">
        <v>1</v>
      </c>
      <c r="M21" s="283"/>
      <c r="N21" s="283" t="s">
        <v>178</v>
      </c>
      <c r="O21" s="283"/>
      <c r="P21" s="283" t="s">
        <v>1</v>
      </c>
      <c r="Q21" s="283"/>
      <c r="R21" s="283" t="s">
        <v>178</v>
      </c>
      <c r="S21" s="283"/>
      <c r="T21" s="283" t="s">
        <v>1</v>
      </c>
      <c r="U21" s="283"/>
      <c r="V21" s="283" t="s">
        <v>178</v>
      </c>
      <c r="W21" s="283"/>
      <c r="X21" s="283" t="s">
        <v>1</v>
      </c>
      <c r="Y21" s="283"/>
      <c r="Z21" s="283" t="s">
        <v>178</v>
      </c>
      <c r="AA21" s="283"/>
      <c r="AB21" s="284"/>
      <c r="AC21" s="285"/>
    </row>
    <row r="22" spans="1:29" ht="30.95" customHeight="1" x14ac:dyDescent="0.25">
      <c r="A22" s="282"/>
      <c r="B22" s="282"/>
      <c r="C22" s="122" t="s">
        <v>1</v>
      </c>
      <c r="D22" s="122" t="s">
        <v>178</v>
      </c>
      <c r="E22" s="122" t="s">
        <v>489</v>
      </c>
      <c r="F22" s="122" t="s">
        <v>490</v>
      </c>
      <c r="G22" s="282"/>
      <c r="H22" s="122" t="s">
        <v>425</v>
      </c>
      <c r="I22" s="122" t="s">
        <v>426</v>
      </c>
      <c r="J22" s="122" t="s">
        <v>425</v>
      </c>
      <c r="K22" s="122" t="s">
        <v>426</v>
      </c>
      <c r="L22" s="122" t="s">
        <v>425</v>
      </c>
      <c r="M22" s="122" t="s">
        <v>426</v>
      </c>
      <c r="N22" s="122" t="s">
        <v>425</v>
      </c>
      <c r="O22" s="122" t="s">
        <v>426</v>
      </c>
      <c r="P22" s="122" t="s">
        <v>425</v>
      </c>
      <c r="Q22" s="122" t="s">
        <v>426</v>
      </c>
      <c r="R22" s="122" t="s">
        <v>425</v>
      </c>
      <c r="S22" s="122" t="s">
        <v>426</v>
      </c>
      <c r="T22" s="122" t="s">
        <v>425</v>
      </c>
      <c r="U22" s="122" t="s">
        <v>426</v>
      </c>
      <c r="V22" s="122" t="s">
        <v>425</v>
      </c>
      <c r="W22" s="122" t="s">
        <v>426</v>
      </c>
      <c r="X22" s="122" t="s">
        <v>425</v>
      </c>
      <c r="Y22" s="122" t="s">
        <v>426</v>
      </c>
      <c r="Z22" s="122" t="s">
        <v>425</v>
      </c>
      <c r="AA22" s="122" t="s">
        <v>426</v>
      </c>
      <c r="AB22" s="122" t="s">
        <v>1</v>
      </c>
      <c r="AC22" s="122" t="s">
        <v>178</v>
      </c>
    </row>
    <row r="23" spans="1:29" ht="15" customHeight="1" x14ac:dyDescent="0.25">
      <c r="A23" s="123" t="s">
        <v>63</v>
      </c>
      <c r="B23" s="123" t="s">
        <v>62</v>
      </c>
      <c r="C23" s="123" t="s">
        <v>61</v>
      </c>
      <c r="D23" s="123" t="s">
        <v>60</v>
      </c>
      <c r="E23" s="123" t="s">
        <v>58</v>
      </c>
      <c r="F23" s="123" t="s">
        <v>57</v>
      </c>
      <c r="G23" s="123" t="s">
        <v>55</v>
      </c>
      <c r="H23" s="123" t="s">
        <v>53</v>
      </c>
      <c r="I23" s="123" t="s">
        <v>71</v>
      </c>
      <c r="J23" s="123" t="s">
        <v>69</v>
      </c>
      <c r="K23" s="123" t="s">
        <v>68</v>
      </c>
      <c r="L23" s="123" t="s">
        <v>428</v>
      </c>
      <c r="M23" s="123" t="s">
        <v>418</v>
      </c>
      <c r="N23" s="123" t="s">
        <v>429</v>
      </c>
      <c r="O23" s="123" t="s">
        <v>419</v>
      </c>
      <c r="P23" s="123" t="s">
        <v>430</v>
      </c>
      <c r="Q23" s="123" t="s">
        <v>420</v>
      </c>
      <c r="R23" s="123" t="s">
        <v>431</v>
      </c>
      <c r="S23" s="123" t="s">
        <v>421</v>
      </c>
      <c r="T23" s="123" t="s">
        <v>434</v>
      </c>
      <c r="U23" s="123" t="s">
        <v>422</v>
      </c>
      <c r="V23" s="123" t="s">
        <v>453</v>
      </c>
      <c r="W23" s="123" t="s">
        <v>423</v>
      </c>
      <c r="X23" s="123" t="s">
        <v>454</v>
      </c>
      <c r="Y23" s="123" t="s">
        <v>424</v>
      </c>
      <c r="Z23" s="123" t="s">
        <v>518</v>
      </c>
      <c r="AA23" s="123" t="s">
        <v>519</v>
      </c>
      <c r="AB23" s="123" t="s">
        <v>520</v>
      </c>
      <c r="AC23" s="123" t="s">
        <v>521</v>
      </c>
    </row>
    <row r="24" spans="1:29" s="127" customFormat="1" ht="63" customHeight="1" x14ac:dyDescent="0.2">
      <c r="A24" s="124" t="s">
        <v>63</v>
      </c>
      <c r="B24" s="125" t="s">
        <v>177</v>
      </c>
      <c r="C24" s="126">
        <f>C25+C26+C27+C28+C29</f>
        <v>29.936300000000003</v>
      </c>
      <c r="D24" s="124" t="s">
        <v>483</v>
      </c>
      <c r="E24" s="126">
        <f t="shared" ref="E24:F24" si="0">E25+E26+E27+E28+E29</f>
        <v>29.936300000000003</v>
      </c>
      <c r="F24" s="126">
        <f t="shared" si="0"/>
        <v>27.435040640000004</v>
      </c>
      <c r="G24" s="126">
        <f>G25+G26+G27+G28+G29</f>
        <v>2.5012593600000002</v>
      </c>
      <c r="H24" s="126">
        <f>H25+H26+H27+H28+H29</f>
        <v>27.435040640000004</v>
      </c>
      <c r="I24" s="126" t="s">
        <v>483</v>
      </c>
      <c r="J24" s="126" t="s">
        <v>483</v>
      </c>
      <c r="K24" s="126" t="s">
        <v>483</v>
      </c>
      <c r="L24" s="126">
        <f>L25+L26+L27+L28+L29</f>
        <v>0</v>
      </c>
      <c r="M24" s="126" t="s">
        <v>483</v>
      </c>
      <c r="N24" s="126" t="s">
        <v>483</v>
      </c>
      <c r="O24" s="126" t="s">
        <v>483</v>
      </c>
      <c r="P24" s="126">
        <f>P25+P26+P27+P28+P29</f>
        <v>0</v>
      </c>
      <c r="Q24" s="126" t="s">
        <v>483</v>
      </c>
      <c r="R24" s="126" t="s">
        <v>483</v>
      </c>
      <c r="S24" s="126" t="s">
        <v>483</v>
      </c>
      <c r="T24" s="126">
        <f>T25+T26+T27+T28+T29</f>
        <v>0</v>
      </c>
      <c r="U24" s="126" t="s">
        <v>483</v>
      </c>
      <c r="V24" s="126" t="s">
        <v>483</v>
      </c>
      <c r="W24" s="126" t="s">
        <v>483</v>
      </c>
      <c r="X24" s="126">
        <f>X25+X26+X27+X28+X29</f>
        <v>0</v>
      </c>
      <c r="Y24" s="126" t="s">
        <v>483</v>
      </c>
      <c r="Z24" s="126" t="s">
        <v>483</v>
      </c>
      <c r="AA24" s="126" t="s">
        <v>483</v>
      </c>
      <c r="AB24" s="126">
        <f>AB25+AB26+AB27+AB28+AB29</f>
        <v>27.435040640000004</v>
      </c>
      <c r="AC24" s="124" t="s">
        <v>483</v>
      </c>
    </row>
    <row r="25" spans="1:29" ht="15" customHeight="1" x14ac:dyDescent="0.25">
      <c r="A25" s="124" t="s">
        <v>176</v>
      </c>
      <c r="B25" s="128" t="s">
        <v>175</v>
      </c>
      <c r="C25" s="129">
        <v>0</v>
      </c>
      <c r="D25" s="122" t="s">
        <v>483</v>
      </c>
      <c r="E25" s="129" t="s">
        <v>509</v>
      </c>
      <c r="F25" s="129" t="s">
        <v>509</v>
      </c>
      <c r="G25" s="129" t="s">
        <v>509</v>
      </c>
      <c r="H25" s="129">
        <v>0</v>
      </c>
      <c r="I25" s="129" t="s">
        <v>483</v>
      </c>
      <c r="J25" s="129" t="s">
        <v>483</v>
      </c>
      <c r="K25" s="129" t="s">
        <v>483</v>
      </c>
      <c r="L25" s="129">
        <v>0</v>
      </c>
      <c r="M25" s="129" t="s">
        <v>483</v>
      </c>
      <c r="N25" s="129" t="s">
        <v>483</v>
      </c>
      <c r="O25" s="129" t="s">
        <v>483</v>
      </c>
      <c r="P25" s="129">
        <v>0</v>
      </c>
      <c r="Q25" s="129" t="s">
        <v>483</v>
      </c>
      <c r="R25" s="129" t="s">
        <v>483</v>
      </c>
      <c r="S25" s="129" t="s">
        <v>483</v>
      </c>
      <c r="T25" s="129">
        <v>0</v>
      </c>
      <c r="U25" s="129" t="s">
        <v>483</v>
      </c>
      <c r="V25" s="129" t="s">
        <v>483</v>
      </c>
      <c r="W25" s="129" t="s">
        <v>483</v>
      </c>
      <c r="X25" s="129">
        <v>0</v>
      </c>
      <c r="Y25" s="129" t="s">
        <v>483</v>
      </c>
      <c r="Z25" s="129" t="s">
        <v>483</v>
      </c>
      <c r="AA25" s="129" t="s">
        <v>483</v>
      </c>
      <c r="AB25" s="129">
        <f>H25+L25+P25+T25+X25</f>
        <v>0</v>
      </c>
      <c r="AC25" s="122" t="s">
        <v>483</v>
      </c>
    </row>
    <row r="26" spans="1:29" ht="30.95" customHeight="1" x14ac:dyDescent="0.25">
      <c r="A26" s="124" t="s">
        <v>174</v>
      </c>
      <c r="B26" s="128" t="s">
        <v>173</v>
      </c>
      <c r="C26" s="129">
        <v>0</v>
      </c>
      <c r="D26" s="122" t="s">
        <v>483</v>
      </c>
      <c r="E26" s="129" t="s">
        <v>509</v>
      </c>
      <c r="F26" s="129" t="s">
        <v>509</v>
      </c>
      <c r="G26" s="129" t="s">
        <v>509</v>
      </c>
      <c r="H26" s="129">
        <v>0</v>
      </c>
      <c r="I26" s="129" t="s">
        <v>483</v>
      </c>
      <c r="J26" s="129" t="s">
        <v>483</v>
      </c>
      <c r="K26" s="129" t="s">
        <v>483</v>
      </c>
      <c r="L26" s="129">
        <v>0</v>
      </c>
      <c r="M26" s="129" t="s">
        <v>483</v>
      </c>
      <c r="N26" s="129" t="s">
        <v>483</v>
      </c>
      <c r="O26" s="129" t="s">
        <v>483</v>
      </c>
      <c r="P26" s="129">
        <v>0</v>
      </c>
      <c r="Q26" s="129" t="s">
        <v>483</v>
      </c>
      <c r="R26" s="129" t="s">
        <v>483</v>
      </c>
      <c r="S26" s="129" t="s">
        <v>483</v>
      </c>
      <c r="T26" s="129">
        <v>0</v>
      </c>
      <c r="U26" s="129" t="s">
        <v>483</v>
      </c>
      <c r="V26" s="129" t="s">
        <v>483</v>
      </c>
      <c r="W26" s="129" t="s">
        <v>483</v>
      </c>
      <c r="X26" s="129">
        <v>0</v>
      </c>
      <c r="Y26" s="129" t="s">
        <v>483</v>
      </c>
      <c r="Z26" s="129" t="s">
        <v>483</v>
      </c>
      <c r="AA26" s="129" t="s">
        <v>483</v>
      </c>
      <c r="AB26" s="129">
        <f t="shared" ref="AB26:AB34" si="1">H26+L26+P26+T26+X26</f>
        <v>0</v>
      </c>
      <c r="AC26" s="122" t="s">
        <v>483</v>
      </c>
    </row>
    <row r="27" spans="1:29" ht="47.1" customHeight="1" x14ac:dyDescent="0.25">
      <c r="A27" s="124" t="s">
        <v>172</v>
      </c>
      <c r="B27" s="128" t="s">
        <v>381</v>
      </c>
      <c r="C27" s="129">
        <v>29.936300000000003</v>
      </c>
      <c r="D27" s="122" t="s">
        <v>483</v>
      </c>
      <c r="E27" s="129">
        <v>29.936300000000003</v>
      </c>
      <c r="F27" s="129">
        <v>27.435040640000004</v>
      </c>
      <c r="G27" s="129">
        <v>2.5012593600000002</v>
      </c>
      <c r="H27" s="129">
        <v>27.435040640000004</v>
      </c>
      <c r="I27" s="129" t="s">
        <v>483</v>
      </c>
      <c r="J27" s="129" t="s">
        <v>483</v>
      </c>
      <c r="K27" s="129" t="s">
        <v>483</v>
      </c>
      <c r="L27" s="129">
        <v>0</v>
      </c>
      <c r="M27" s="129" t="s">
        <v>483</v>
      </c>
      <c r="N27" s="129" t="s">
        <v>483</v>
      </c>
      <c r="O27" s="129" t="s">
        <v>483</v>
      </c>
      <c r="P27" s="129">
        <v>0</v>
      </c>
      <c r="Q27" s="129" t="s">
        <v>483</v>
      </c>
      <c r="R27" s="129" t="s">
        <v>483</v>
      </c>
      <c r="S27" s="129" t="s">
        <v>483</v>
      </c>
      <c r="T27" s="129">
        <v>0</v>
      </c>
      <c r="U27" s="129" t="s">
        <v>483</v>
      </c>
      <c r="V27" s="129" t="s">
        <v>483</v>
      </c>
      <c r="W27" s="129" t="s">
        <v>483</v>
      </c>
      <c r="X27" s="129">
        <v>0</v>
      </c>
      <c r="Y27" s="129" t="s">
        <v>483</v>
      </c>
      <c r="Z27" s="129" t="s">
        <v>483</v>
      </c>
      <c r="AA27" s="129" t="s">
        <v>483</v>
      </c>
      <c r="AB27" s="129">
        <f t="shared" si="1"/>
        <v>27.435040640000004</v>
      </c>
      <c r="AC27" s="122" t="s">
        <v>483</v>
      </c>
    </row>
    <row r="28" spans="1:29" ht="15" customHeight="1" x14ac:dyDescent="0.25">
      <c r="A28" s="124" t="s">
        <v>171</v>
      </c>
      <c r="B28" s="128" t="s">
        <v>522</v>
      </c>
      <c r="C28" s="129">
        <v>0</v>
      </c>
      <c r="D28" s="122" t="s">
        <v>483</v>
      </c>
      <c r="E28" s="129">
        <f>C28</f>
        <v>0</v>
      </c>
      <c r="F28" s="122" t="s">
        <v>509</v>
      </c>
      <c r="G28" s="129" t="s">
        <v>509</v>
      </c>
      <c r="H28" s="129">
        <v>0</v>
      </c>
      <c r="I28" s="129" t="s">
        <v>483</v>
      </c>
      <c r="J28" s="129" t="s">
        <v>483</v>
      </c>
      <c r="K28" s="129" t="s">
        <v>483</v>
      </c>
      <c r="L28" s="129">
        <v>0</v>
      </c>
      <c r="M28" s="129" t="s">
        <v>483</v>
      </c>
      <c r="N28" s="129" t="s">
        <v>483</v>
      </c>
      <c r="O28" s="129" t="s">
        <v>483</v>
      </c>
      <c r="P28" s="129">
        <v>0</v>
      </c>
      <c r="Q28" s="129" t="s">
        <v>483</v>
      </c>
      <c r="R28" s="129" t="s">
        <v>483</v>
      </c>
      <c r="S28" s="129" t="s">
        <v>483</v>
      </c>
      <c r="T28" s="129">
        <v>0</v>
      </c>
      <c r="U28" s="129" t="s">
        <v>483</v>
      </c>
      <c r="V28" s="129" t="s">
        <v>483</v>
      </c>
      <c r="W28" s="129" t="s">
        <v>483</v>
      </c>
      <c r="X28" s="129">
        <v>0</v>
      </c>
      <c r="Y28" s="129" t="s">
        <v>483</v>
      </c>
      <c r="Z28" s="129" t="s">
        <v>483</v>
      </c>
      <c r="AA28" s="129" t="s">
        <v>483</v>
      </c>
      <c r="AB28" s="129">
        <f t="shared" si="1"/>
        <v>0</v>
      </c>
      <c r="AC28" s="122" t="s">
        <v>483</v>
      </c>
    </row>
    <row r="29" spans="1:29" ht="15" customHeight="1" x14ac:dyDescent="0.25">
      <c r="A29" s="124" t="s">
        <v>170</v>
      </c>
      <c r="B29" s="128" t="s">
        <v>169</v>
      </c>
      <c r="C29" s="129">
        <v>0</v>
      </c>
      <c r="D29" s="122" t="s">
        <v>483</v>
      </c>
      <c r="E29" s="129">
        <f>C29</f>
        <v>0</v>
      </c>
      <c r="F29" s="122">
        <v>0</v>
      </c>
      <c r="G29" s="129">
        <v>0</v>
      </c>
      <c r="H29" s="129">
        <v>0</v>
      </c>
      <c r="I29" s="129" t="s">
        <v>483</v>
      </c>
      <c r="J29" s="129" t="s">
        <v>483</v>
      </c>
      <c r="K29" s="129" t="s">
        <v>483</v>
      </c>
      <c r="L29" s="129">
        <v>0</v>
      </c>
      <c r="M29" s="129" t="s">
        <v>483</v>
      </c>
      <c r="N29" s="129" t="s">
        <v>483</v>
      </c>
      <c r="O29" s="129" t="s">
        <v>483</v>
      </c>
      <c r="P29" s="129">
        <v>0</v>
      </c>
      <c r="Q29" s="129" t="s">
        <v>483</v>
      </c>
      <c r="R29" s="129" t="s">
        <v>483</v>
      </c>
      <c r="S29" s="129" t="s">
        <v>483</v>
      </c>
      <c r="T29" s="129">
        <v>0</v>
      </c>
      <c r="U29" s="129" t="s">
        <v>483</v>
      </c>
      <c r="V29" s="129" t="s">
        <v>483</v>
      </c>
      <c r="W29" s="129" t="s">
        <v>483</v>
      </c>
      <c r="X29" s="129">
        <v>0</v>
      </c>
      <c r="Y29" s="129" t="s">
        <v>483</v>
      </c>
      <c r="Z29" s="129" t="s">
        <v>483</v>
      </c>
      <c r="AA29" s="129" t="s">
        <v>483</v>
      </c>
      <c r="AB29" s="129">
        <f t="shared" si="1"/>
        <v>0</v>
      </c>
      <c r="AC29" s="122" t="s">
        <v>483</v>
      </c>
    </row>
    <row r="30" spans="1:29" s="127" customFormat="1" ht="63" customHeight="1" x14ac:dyDescent="0.2">
      <c r="A30" s="124" t="s">
        <v>62</v>
      </c>
      <c r="B30" s="125" t="s">
        <v>168</v>
      </c>
      <c r="C30" s="126">
        <f>C31+C32+C33+C34</f>
        <v>24.946909999999999</v>
      </c>
      <c r="D30" s="124" t="s">
        <v>483</v>
      </c>
      <c r="E30" s="126">
        <v>24.946909999999999</v>
      </c>
      <c r="F30" s="126">
        <v>22.862527199999999</v>
      </c>
      <c r="G30" s="126">
        <v>2.0843827999999998</v>
      </c>
      <c r="H30" s="126">
        <v>22.862527199999999</v>
      </c>
      <c r="I30" s="124" t="s">
        <v>483</v>
      </c>
      <c r="J30" s="124" t="s">
        <v>483</v>
      </c>
      <c r="K30" s="124" t="s">
        <v>483</v>
      </c>
      <c r="L30" s="126">
        <v>0</v>
      </c>
      <c r="M30" s="124" t="s">
        <v>483</v>
      </c>
      <c r="N30" s="124" t="s">
        <v>483</v>
      </c>
      <c r="O30" s="124" t="s">
        <v>483</v>
      </c>
      <c r="P30" s="126">
        <v>0</v>
      </c>
      <c r="Q30" s="124" t="s">
        <v>483</v>
      </c>
      <c r="R30" s="124" t="s">
        <v>483</v>
      </c>
      <c r="S30" s="124" t="s">
        <v>483</v>
      </c>
      <c r="T30" s="126">
        <v>0</v>
      </c>
      <c r="U30" s="124" t="s">
        <v>483</v>
      </c>
      <c r="V30" s="124" t="s">
        <v>483</v>
      </c>
      <c r="W30" s="124" t="s">
        <v>483</v>
      </c>
      <c r="X30" s="126">
        <v>0</v>
      </c>
      <c r="Y30" s="124" t="s">
        <v>483</v>
      </c>
      <c r="Z30" s="124" t="s">
        <v>483</v>
      </c>
      <c r="AA30" s="124" t="s">
        <v>483</v>
      </c>
      <c r="AB30" s="126">
        <f>AB31+AB32+AB33+AB34+AB35</f>
        <v>22.862527199999999</v>
      </c>
      <c r="AC30" s="124" t="s">
        <v>483</v>
      </c>
    </row>
    <row r="31" spans="1:29" ht="15" customHeight="1" x14ac:dyDescent="0.25">
      <c r="A31" s="124" t="s">
        <v>167</v>
      </c>
      <c r="B31" s="128" t="s">
        <v>166</v>
      </c>
      <c r="C31" s="129">
        <v>2.0843827999999998</v>
      </c>
      <c r="D31" s="122" t="s">
        <v>483</v>
      </c>
      <c r="E31" s="129">
        <f>C31/$C$30*$E$30</f>
        <v>2.0843827999999998</v>
      </c>
      <c r="F31" s="129">
        <f>E31-G31</f>
        <v>0</v>
      </c>
      <c r="G31" s="129">
        <f>C31</f>
        <v>2.0843827999999998</v>
      </c>
      <c r="H31" s="129">
        <v>0</v>
      </c>
      <c r="I31" s="122" t="s">
        <v>483</v>
      </c>
      <c r="J31" s="122" t="s">
        <v>483</v>
      </c>
      <c r="K31" s="122" t="s">
        <v>483</v>
      </c>
      <c r="L31" s="129">
        <f>$C31/$C$30*L$30</f>
        <v>0</v>
      </c>
      <c r="M31" s="122" t="s">
        <v>483</v>
      </c>
      <c r="N31" s="122" t="s">
        <v>483</v>
      </c>
      <c r="O31" s="122" t="s">
        <v>483</v>
      </c>
      <c r="P31" s="129">
        <f>$C31/$C$30*P$30</f>
        <v>0</v>
      </c>
      <c r="Q31" s="122" t="s">
        <v>483</v>
      </c>
      <c r="R31" s="122" t="s">
        <v>483</v>
      </c>
      <c r="S31" s="122" t="s">
        <v>483</v>
      </c>
      <c r="T31" s="129">
        <f>$C31/$C$30*T$30</f>
        <v>0</v>
      </c>
      <c r="U31" s="122" t="s">
        <v>483</v>
      </c>
      <c r="V31" s="122" t="s">
        <v>483</v>
      </c>
      <c r="W31" s="122" t="s">
        <v>483</v>
      </c>
      <c r="X31" s="129">
        <f>$C31/$C$30*X$30</f>
        <v>0</v>
      </c>
      <c r="Y31" s="122" t="s">
        <v>483</v>
      </c>
      <c r="Z31" s="122" t="s">
        <v>483</v>
      </c>
      <c r="AA31" s="122" t="s">
        <v>483</v>
      </c>
      <c r="AB31" s="129">
        <f t="shared" si="1"/>
        <v>0</v>
      </c>
      <c r="AC31" s="122" t="s">
        <v>483</v>
      </c>
    </row>
    <row r="32" spans="1:29" ht="30.95" customHeight="1" x14ac:dyDescent="0.25">
      <c r="A32" s="124" t="s">
        <v>165</v>
      </c>
      <c r="B32" s="128" t="s">
        <v>164</v>
      </c>
      <c r="C32" s="129">
        <v>0.47308999999999996</v>
      </c>
      <c r="D32" s="122" t="s">
        <v>483</v>
      </c>
      <c r="E32" s="129">
        <f>C32/$C$30*$E$30</f>
        <v>0.47308999999999996</v>
      </c>
      <c r="F32" s="129">
        <f t="shared" ref="F32:F34" si="2">E32-G32</f>
        <v>0.47308999999999996</v>
      </c>
      <c r="G32" s="129">
        <v>0</v>
      </c>
      <c r="H32" s="129">
        <f>C32</f>
        <v>0.47308999999999996</v>
      </c>
      <c r="I32" s="122" t="s">
        <v>483</v>
      </c>
      <c r="J32" s="122" t="s">
        <v>483</v>
      </c>
      <c r="K32" s="122" t="s">
        <v>483</v>
      </c>
      <c r="L32" s="129">
        <f>$C32/$C$30*L$30</f>
        <v>0</v>
      </c>
      <c r="M32" s="122" t="s">
        <v>483</v>
      </c>
      <c r="N32" s="122" t="s">
        <v>483</v>
      </c>
      <c r="O32" s="122" t="s">
        <v>483</v>
      </c>
      <c r="P32" s="129">
        <f>$C32/$C$30*P$30</f>
        <v>0</v>
      </c>
      <c r="Q32" s="122" t="s">
        <v>483</v>
      </c>
      <c r="R32" s="122" t="s">
        <v>483</v>
      </c>
      <c r="S32" s="122" t="s">
        <v>483</v>
      </c>
      <c r="T32" s="129">
        <f>$C32/$C$30*T$30</f>
        <v>0</v>
      </c>
      <c r="U32" s="122" t="s">
        <v>483</v>
      </c>
      <c r="V32" s="122" t="s">
        <v>483</v>
      </c>
      <c r="W32" s="122" t="s">
        <v>483</v>
      </c>
      <c r="X32" s="129">
        <f>$C32/$C$30*X$30</f>
        <v>0</v>
      </c>
      <c r="Y32" s="122" t="s">
        <v>483</v>
      </c>
      <c r="Z32" s="122" t="s">
        <v>483</v>
      </c>
      <c r="AA32" s="122" t="s">
        <v>483</v>
      </c>
      <c r="AB32" s="129">
        <f t="shared" si="1"/>
        <v>0.47308999999999996</v>
      </c>
      <c r="AC32" s="122" t="s">
        <v>483</v>
      </c>
    </row>
    <row r="33" spans="1:29" ht="15" customHeight="1" x14ac:dyDescent="0.25">
      <c r="A33" s="124" t="s">
        <v>163</v>
      </c>
      <c r="B33" s="128" t="s">
        <v>162</v>
      </c>
      <c r="C33" s="129">
        <v>21.436630000000001</v>
      </c>
      <c r="D33" s="122" t="s">
        <v>483</v>
      </c>
      <c r="E33" s="129">
        <f>C33/$C$30*$E$30</f>
        <v>21.436630000000001</v>
      </c>
      <c r="F33" s="129">
        <f t="shared" si="2"/>
        <v>21.436630000000001</v>
      </c>
      <c r="G33" s="129">
        <v>0</v>
      </c>
      <c r="H33" s="129">
        <f t="shared" ref="H33:H34" si="3">C33</f>
        <v>21.436630000000001</v>
      </c>
      <c r="I33" s="122" t="s">
        <v>483</v>
      </c>
      <c r="J33" s="122" t="s">
        <v>483</v>
      </c>
      <c r="K33" s="122" t="s">
        <v>483</v>
      </c>
      <c r="L33" s="129">
        <f>$C33/$C$30*L$30</f>
        <v>0</v>
      </c>
      <c r="M33" s="122" t="s">
        <v>483</v>
      </c>
      <c r="N33" s="122" t="s">
        <v>483</v>
      </c>
      <c r="O33" s="122" t="s">
        <v>483</v>
      </c>
      <c r="P33" s="129">
        <f>$C33/$C$30*P$30</f>
        <v>0</v>
      </c>
      <c r="Q33" s="122" t="s">
        <v>483</v>
      </c>
      <c r="R33" s="122" t="s">
        <v>483</v>
      </c>
      <c r="S33" s="122" t="s">
        <v>483</v>
      </c>
      <c r="T33" s="129">
        <f>$C33/$C$30*T$30</f>
        <v>0</v>
      </c>
      <c r="U33" s="122" t="s">
        <v>483</v>
      </c>
      <c r="V33" s="122" t="s">
        <v>483</v>
      </c>
      <c r="W33" s="122" t="s">
        <v>483</v>
      </c>
      <c r="X33" s="129">
        <f>$C33/$C$30*X$30</f>
        <v>0</v>
      </c>
      <c r="Y33" s="122" t="s">
        <v>483</v>
      </c>
      <c r="Z33" s="122" t="s">
        <v>483</v>
      </c>
      <c r="AA33" s="122" t="s">
        <v>483</v>
      </c>
      <c r="AB33" s="129">
        <f t="shared" si="1"/>
        <v>21.436630000000001</v>
      </c>
      <c r="AC33" s="122" t="s">
        <v>483</v>
      </c>
    </row>
    <row r="34" spans="1:29" ht="15" customHeight="1" x14ac:dyDescent="0.25">
      <c r="A34" s="124" t="s">
        <v>161</v>
      </c>
      <c r="B34" s="128" t="s">
        <v>160</v>
      </c>
      <c r="C34" s="129">
        <v>0.95280719999999886</v>
      </c>
      <c r="D34" s="122" t="s">
        <v>483</v>
      </c>
      <c r="E34" s="129">
        <f>E30-E33-E32-E31</f>
        <v>0.9528071999999983</v>
      </c>
      <c r="F34" s="129">
        <f t="shared" si="2"/>
        <v>0.9528071999999983</v>
      </c>
      <c r="G34" s="129">
        <v>0</v>
      </c>
      <c r="H34" s="129">
        <f t="shared" si="3"/>
        <v>0.95280719999999886</v>
      </c>
      <c r="I34" s="122" t="s">
        <v>483</v>
      </c>
      <c r="J34" s="122" t="s">
        <v>483</v>
      </c>
      <c r="K34" s="122" t="s">
        <v>483</v>
      </c>
      <c r="L34" s="129">
        <f>$C34/$C$30*L$30</f>
        <v>0</v>
      </c>
      <c r="M34" s="122" t="s">
        <v>483</v>
      </c>
      <c r="N34" s="122" t="s">
        <v>483</v>
      </c>
      <c r="O34" s="122" t="s">
        <v>483</v>
      </c>
      <c r="P34" s="129">
        <f>$C34/$C$30*P$30</f>
        <v>0</v>
      </c>
      <c r="Q34" s="122" t="s">
        <v>483</v>
      </c>
      <c r="R34" s="122" t="s">
        <v>483</v>
      </c>
      <c r="S34" s="122" t="s">
        <v>483</v>
      </c>
      <c r="T34" s="129">
        <f>$C34/$C$30*T$30</f>
        <v>0</v>
      </c>
      <c r="U34" s="122" t="s">
        <v>483</v>
      </c>
      <c r="V34" s="122" t="s">
        <v>483</v>
      </c>
      <c r="W34" s="122" t="s">
        <v>483</v>
      </c>
      <c r="X34" s="129">
        <f>$C34/$C$30*X$30</f>
        <v>0</v>
      </c>
      <c r="Y34" s="122" t="s">
        <v>483</v>
      </c>
      <c r="Z34" s="122" t="s">
        <v>483</v>
      </c>
      <c r="AA34" s="122" t="s">
        <v>483</v>
      </c>
      <c r="AB34" s="129">
        <f t="shared" si="1"/>
        <v>0.95280719999999886</v>
      </c>
      <c r="AC34" s="122" t="s">
        <v>483</v>
      </c>
    </row>
    <row r="35" spans="1:29" s="127" customFormat="1" ht="30.95" customHeight="1" x14ac:dyDescent="0.2">
      <c r="A35" s="124" t="s">
        <v>61</v>
      </c>
      <c r="B35" s="125" t="s">
        <v>523</v>
      </c>
      <c r="C35" s="124"/>
      <c r="D35" s="124"/>
      <c r="E35" s="124"/>
      <c r="F35" s="122"/>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row>
    <row r="36" spans="1:29" s="117" customFormat="1" ht="30.95" customHeight="1" x14ac:dyDescent="0.25">
      <c r="A36" s="124" t="s">
        <v>159</v>
      </c>
      <c r="B36" s="128" t="s">
        <v>158</v>
      </c>
      <c r="C36" s="122">
        <f>AB36</f>
        <v>0</v>
      </c>
      <c r="D36" s="122" t="s">
        <v>483</v>
      </c>
      <c r="E36" s="122">
        <f>C36</f>
        <v>0</v>
      </c>
      <c r="F36" s="122">
        <f>E36</f>
        <v>0</v>
      </c>
      <c r="G36" s="122" t="s">
        <v>509</v>
      </c>
      <c r="H36" s="122">
        <v>0</v>
      </c>
      <c r="I36" s="122" t="s">
        <v>483</v>
      </c>
      <c r="J36" s="122" t="s">
        <v>483</v>
      </c>
      <c r="K36" s="122" t="s">
        <v>483</v>
      </c>
      <c r="L36" s="122">
        <v>0</v>
      </c>
      <c r="M36" s="122" t="s">
        <v>483</v>
      </c>
      <c r="N36" s="122" t="s">
        <v>483</v>
      </c>
      <c r="O36" s="122" t="s">
        <v>483</v>
      </c>
      <c r="P36" s="122">
        <v>0</v>
      </c>
      <c r="Q36" s="122" t="s">
        <v>483</v>
      </c>
      <c r="R36" s="122" t="s">
        <v>483</v>
      </c>
      <c r="S36" s="122" t="s">
        <v>483</v>
      </c>
      <c r="T36" s="122">
        <v>0</v>
      </c>
      <c r="U36" s="122" t="s">
        <v>483</v>
      </c>
      <c r="V36" s="122" t="s">
        <v>483</v>
      </c>
      <c r="W36" s="122" t="s">
        <v>483</v>
      </c>
      <c r="X36" s="122">
        <v>0</v>
      </c>
      <c r="Y36" s="122" t="s">
        <v>483</v>
      </c>
      <c r="Z36" s="122" t="s">
        <v>483</v>
      </c>
      <c r="AA36" s="122" t="s">
        <v>483</v>
      </c>
      <c r="AB36" s="122">
        <f>H36+L36+P36+T36+X36</f>
        <v>0</v>
      </c>
      <c r="AC36" s="122" t="s">
        <v>483</v>
      </c>
    </row>
    <row r="37" spans="1:29" s="117" customFormat="1" ht="30.95" customHeight="1" x14ac:dyDescent="0.25">
      <c r="A37" s="124" t="s">
        <v>157</v>
      </c>
      <c r="B37" s="128" t="s">
        <v>147</v>
      </c>
      <c r="C37" s="122">
        <f t="shared" ref="C37:C68" si="4">AB37</f>
        <v>0</v>
      </c>
      <c r="D37" s="122" t="s">
        <v>483</v>
      </c>
      <c r="E37" s="122">
        <f t="shared" ref="E37:E43" si="5">C37</f>
        <v>0</v>
      </c>
      <c r="F37" s="122">
        <f t="shared" ref="F37:F43" si="6">E37</f>
        <v>0</v>
      </c>
      <c r="G37" s="122" t="s">
        <v>509</v>
      </c>
      <c r="H37" s="122" t="s">
        <v>483</v>
      </c>
      <c r="I37" s="122" t="s">
        <v>483</v>
      </c>
      <c r="J37" s="122" t="s">
        <v>483</v>
      </c>
      <c r="K37" s="122" t="s">
        <v>483</v>
      </c>
      <c r="L37" s="122" t="s">
        <v>483</v>
      </c>
      <c r="M37" s="122" t="s">
        <v>483</v>
      </c>
      <c r="N37" s="122" t="s">
        <v>483</v>
      </c>
      <c r="O37" s="122" t="s">
        <v>483</v>
      </c>
      <c r="P37" s="122" t="s">
        <v>483</v>
      </c>
      <c r="Q37" s="122" t="s">
        <v>483</v>
      </c>
      <c r="R37" s="122" t="s">
        <v>483</v>
      </c>
      <c r="S37" s="122" t="s">
        <v>483</v>
      </c>
      <c r="T37" s="122" t="s">
        <v>483</v>
      </c>
      <c r="U37" s="122" t="s">
        <v>483</v>
      </c>
      <c r="V37" s="122" t="s">
        <v>483</v>
      </c>
      <c r="W37" s="122" t="s">
        <v>483</v>
      </c>
      <c r="X37" s="122" t="s">
        <v>483</v>
      </c>
      <c r="Y37" s="122" t="s">
        <v>483</v>
      </c>
      <c r="Z37" s="122" t="s">
        <v>483</v>
      </c>
      <c r="AA37" s="122" t="s">
        <v>483</v>
      </c>
      <c r="AB37" s="122">
        <f>IFERROR(H37+L37+P37+T37+X37,)</f>
        <v>0</v>
      </c>
      <c r="AC37" s="122" t="s">
        <v>483</v>
      </c>
    </row>
    <row r="38" spans="1:29" s="117" customFormat="1" ht="15" customHeight="1" x14ac:dyDescent="0.25">
      <c r="A38" s="124" t="s">
        <v>156</v>
      </c>
      <c r="B38" s="128" t="s">
        <v>145</v>
      </c>
      <c r="C38" s="122">
        <f t="shared" si="4"/>
        <v>0</v>
      </c>
      <c r="D38" s="122" t="s">
        <v>483</v>
      </c>
      <c r="E38" s="122">
        <f t="shared" si="5"/>
        <v>0</v>
      </c>
      <c r="F38" s="122">
        <f t="shared" si="6"/>
        <v>0</v>
      </c>
      <c r="G38" s="122" t="s">
        <v>509</v>
      </c>
      <c r="H38" s="122">
        <v>0</v>
      </c>
      <c r="I38" s="122" t="s">
        <v>483</v>
      </c>
      <c r="J38" s="122" t="s">
        <v>483</v>
      </c>
      <c r="K38" s="122" t="s">
        <v>483</v>
      </c>
      <c r="L38" s="122">
        <v>0</v>
      </c>
      <c r="M38" s="122" t="s">
        <v>483</v>
      </c>
      <c r="N38" s="122" t="s">
        <v>483</v>
      </c>
      <c r="O38" s="122" t="s">
        <v>483</v>
      </c>
      <c r="P38" s="122">
        <v>0</v>
      </c>
      <c r="Q38" s="122" t="s">
        <v>483</v>
      </c>
      <c r="R38" s="122" t="s">
        <v>483</v>
      </c>
      <c r="S38" s="122" t="s">
        <v>483</v>
      </c>
      <c r="T38" s="122">
        <v>0</v>
      </c>
      <c r="U38" s="122" t="s">
        <v>483</v>
      </c>
      <c r="V38" s="122" t="s">
        <v>483</v>
      </c>
      <c r="W38" s="122" t="s">
        <v>483</v>
      </c>
      <c r="X38" s="122">
        <v>0</v>
      </c>
      <c r="Y38" s="122" t="s">
        <v>483</v>
      </c>
      <c r="Z38" s="122" t="s">
        <v>483</v>
      </c>
      <c r="AA38" s="122" t="s">
        <v>483</v>
      </c>
      <c r="AB38" s="122">
        <f t="shared" ref="AB38:AB60" si="7">H38+L38+P38+T38+X38</f>
        <v>0</v>
      </c>
      <c r="AC38" s="122" t="s">
        <v>483</v>
      </c>
    </row>
    <row r="39" spans="1:29" s="117" customFormat="1" ht="30.95" customHeight="1" x14ac:dyDescent="0.25">
      <c r="A39" s="124" t="s">
        <v>155</v>
      </c>
      <c r="B39" s="128" t="s">
        <v>143</v>
      </c>
      <c r="C39" s="122">
        <f t="shared" si="4"/>
        <v>0</v>
      </c>
      <c r="D39" s="122" t="s">
        <v>483</v>
      </c>
      <c r="E39" s="122">
        <f t="shared" si="5"/>
        <v>0</v>
      </c>
      <c r="F39" s="122">
        <f t="shared" si="6"/>
        <v>0</v>
      </c>
      <c r="G39" s="122" t="s">
        <v>509</v>
      </c>
      <c r="H39" s="122">
        <v>0</v>
      </c>
      <c r="I39" s="122" t="s">
        <v>483</v>
      </c>
      <c r="J39" s="122" t="s">
        <v>483</v>
      </c>
      <c r="K39" s="122" t="s">
        <v>483</v>
      </c>
      <c r="L39" s="122">
        <v>0</v>
      </c>
      <c r="M39" s="122" t="s">
        <v>483</v>
      </c>
      <c r="N39" s="122" t="s">
        <v>483</v>
      </c>
      <c r="O39" s="122" t="s">
        <v>483</v>
      </c>
      <c r="P39" s="122">
        <v>0</v>
      </c>
      <c r="Q39" s="122" t="s">
        <v>483</v>
      </c>
      <c r="R39" s="122" t="s">
        <v>483</v>
      </c>
      <c r="S39" s="122" t="s">
        <v>483</v>
      </c>
      <c r="T39" s="122">
        <v>0</v>
      </c>
      <c r="U39" s="122" t="s">
        <v>483</v>
      </c>
      <c r="V39" s="122" t="s">
        <v>483</v>
      </c>
      <c r="W39" s="122" t="s">
        <v>483</v>
      </c>
      <c r="X39" s="122">
        <v>0</v>
      </c>
      <c r="Y39" s="122" t="s">
        <v>483</v>
      </c>
      <c r="Z39" s="122" t="s">
        <v>483</v>
      </c>
      <c r="AA39" s="122" t="s">
        <v>483</v>
      </c>
      <c r="AB39" s="122">
        <f t="shared" si="7"/>
        <v>0</v>
      </c>
      <c r="AC39" s="122" t="s">
        <v>483</v>
      </c>
    </row>
    <row r="40" spans="1:29" s="117" customFormat="1" ht="30.95" customHeight="1" x14ac:dyDescent="0.25">
      <c r="A40" s="124" t="s">
        <v>154</v>
      </c>
      <c r="B40" s="128" t="s">
        <v>141</v>
      </c>
      <c r="C40" s="122">
        <f t="shared" si="4"/>
        <v>0</v>
      </c>
      <c r="D40" s="122" t="s">
        <v>483</v>
      </c>
      <c r="E40" s="122">
        <f t="shared" si="5"/>
        <v>0</v>
      </c>
      <c r="F40" s="122">
        <f t="shared" si="6"/>
        <v>0</v>
      </c>
      <c r="G40" s="122" t="s">
        <v>509</v>
      </c>
      <c r="H40" s="122">
        <v>0</v>
      </c>
      <c r="I40" s="122" t="s">
        <v>483</v>
      </c>
      <c r="J40" s="122" t="s">
        <v>483</v>
      </c>
      <c r="K40" s="122" t="s">
        <v>483</v>
      </c>
      <c r="L40" s="122">
        <v>0</v>
      </c>
      <c r="M40" s="122" t="s">
        <v>483</v>
      </c>
      <c r="N40" s="122" t="s">
        <v>483</v>
      </c>
      <c r="O40" s="122" t="s">
        <v>483</v>
      </c>
      <c r="P40" s="122">
        <v>0</v>
      </c>
      <c r="Q40" s="122" t="s">
        <v>483</v>
      </c>
      <c r="R40" s="122" t="s">
        <v>483</v>
      </c>
      <c r="S40" s="122" t="s">
        <v>483</v>
      </c>
      <c r="T40" s="122">
        <v>0</v>
      </c>
      <c r="U40" s="122" t="s">
        <v>483</v>
      </c>
      <c r="V40" s="122" t="s">
        <v>483</v>
      </c>
      <c r="W40" s="122" t="s">
        <v>483</v>
      </c>
      <c r="X40" s="122">
        <v>0</v>
      </c>
      <c r="Y40" s="122" t="s">
        <v>483</v>
      </c>
      <c r="Z40" s="122" t="s">
        <v>483</v>
      </c>
      <c r="AA40" s="122" t="s">
        <v>483</v>
      </c>
      <c r="AB40" s="122">
        <f t="shared" si="7"/>
        <v>0</v>
      </c>
      <c r="AC40" s="122" t="s">
        <v>483</v>
      </c>
    </row>
    <row r="41" spans="1:29" s="117" customFormat="1" ht="15" customHeight="1" x14ac:dyDescent="0.25">
      <c r="A41" s="124" t="s">
        <v>153</v>
      </c>
      <c r="B41" s="128" t="s">
        <v>139</v>
      </c>
      <c r="C41" s="122">
        <f t="shared" si="4"/>
        <v>0</v>
      </c>
      <c r="D41" s="122" t="s">
        <v>483</v>
      </c>
      <c r="E41" s="122">
        <f t="shared" si="5"/>
        <v>0</v>
      </c>
      <c r="F41" s="122">
        <f t="shared" si="6"/>
        <v>0</v>
      </c>
      <c r="G41" s="122" t="s">
        <v>509</v>
      </c>
      <c r="H41" s="122">
        <v>0</v>
      </c>
      <c r="I41" s="122" t="s">
        <v>483</v>
      </c>
      <c r="J41" s="122" t="s">
        <v>483</v>
      </c>
      <c r="K41" s="122" t="s">
        <v>483</v>
      </c>
      <c r="L41" s="122">
        <v>0</v>
      </c>
      <c r="M41" s="122" t="s">
        <v>483</v>
      </c>
      <c r="N41" s="122" t="s">
        <v>483</v>
      </c>
      <c r="O41" s="122" t="s">
        <v>483</v>
      </c>
      <c r="P41" s="122">
        <v>0</v>
      </c>
      <c r="Q41" s="122" t="s">
        <v>483</v>
      </c>
      <c r="R41" s="122" t="s">
        <v>483</v>
      </c>
      <c r="S41" s="122" t="s">
        <v>483</v>
      </c>
      <c r="T41" s="122">
        <v>0</v>
      </c>
      <c r="U41" s="122" t="s">
        <v>483</v>
      </c>
      <c r="V41" s="122" t="s">
        <v>483</v>
      </c>
      <c r="W41" s="122" t="s">
        <v>483</v>
      </c>
      <c r="X41" s="122">
        <v>0</v>
      </c>
      <c r="Y41" s="122" t="s">
        <v>483</v>
      </c>
      <c r="Z41" s="122" t="s">
        <v>483</v>
      </c>
      <c r="AA41" s="122" t="s">
        <v>483</v>
      </c>
      <c r="AB41" s="122">
        <f t="shared" si="7"/>
        <v>0</v>
      </c>
      <c r="AC41" s="122" t="s">
        <v>483</v>
      </c>
    </row>
    <row r="42" spans="1:29" s="117" customFormat="1" ht="15" customHeight="1" x14ac:dyDescent="0.25">
      <c r="A42" s="124" t="s">
        <v>152</v>
      </c>
      <c r="B42" s="128" t="s">
        <v>524</v>
      </c>
      <c r="C42" s="122">
        <f t="shared" si="4"/>
        <v>0</v>
      </c>
      <c r="D42" s="122" t="s">
        <v>483</v>
      </c>
      <c r="E42" s="122">
        <f t="shared" si="5"/>
        <v>0</v>
      </c>
      <c r="F42" s="122">
        <f t="shared" si="6"/>
        <v>0</v>
      </c>
      <c r="G42" s="122" t="s">
        <v>509</v>
      </c>
      <c r="H42" s="122" t="s">
        <v>483</v>
      </c>
      <c r="I42" s="122" t="s">
        <v>483</v>
      </c>
      <c r="J42" s="122" t="s">
        <v>483</v>
      </c>
      <c r="K42" s="122" t="s">
        <v>483</v>
      </c>
      <c r="L42" s="122" t="s">
        <v>483</v>
      </c>
      <c r="M42" s="122" t="s">
        <v>483</v>
      </c>
      <c r="N42" s="122" t="s">
        <v>483</v>
      </c>
      <c r="O42" s="122" t="s">
        <v>483</v>
      </c>
      <c r="P42" s="122" t="s">
        <v>483</v>
      </c>
      <c r="Q42" s="122" t="s">
        <v>483</v>
      </c>
      <c r="R42" s="122" t="s">
        <v>483</v>
      </c>
      <c r="S42" s="122" t="s">
        <v>483</v>
      </c>
      <c r="T42" s="122" t="s">
        <v>483</v>
      </c>
      <c r="U42" s="122" t="s">
        <v>483</v>
      </c>
      <c r="V42" s="122" t="s">
        <v>483</v>
      </c>
      <c r="W42" s="122" t="s">
        <v>483</v>
      </c>
      <c r="X42" s="122" t="s">
        <v>483</v>
      </c>
      <c r="Y42" s="122" t="s">
        <v>483</v>
      </c>
      <c r="Z42" s="122" t="s">
        <v>483</v>
      </c>
      <c r="AA42" s="122" t="s">
        <v>483</v>
      </c>
      <c r="AB42" s="122">
        <f>IFERROR(H42+L42+P42+T42+X42,)</f>
        <v>0</v>
      </c>
      <c r="AC42" s="122" t="s">
        <v>483</v>
      </c>
    </row>
    <row r="43" spans="1:29" s="117" customFormat="1" ht="15" customHeight="1" x14ac:dyDescent="0.25">
      <c r="A43" s="130" t="s">
        <v>525</v>
      </c>
      <c r="B43" s="128" t="s">
        <v>526</v>
      </c>
      <c r="C43" s="122">
        <f t="shared" si="4"/>
        <v>0</v>
      </c>
      <c r="D43" s="122" t="s">
        <v>483</v>
      </c>
      <c r="E43" s="122">
        <f t="shared" si="5"/>
        <v>0</v>
      </c>
      <c r="F43" s="122">
        <f t="shared" si="6"/>
        <v>0</v>
      </c>
      <c r="G43" s="122" t="s">
        <v>509</v>
      </c>
      <c r="H43" s="122" t="s">
        <v>483</v>
      </c>
      <c r="I43" s="122" t="s">
        <v>483</v>
      </c>
      <c r="J43" s="122" t="s">
        <v>483</v>
      </c>
      <c r="K43" s="122" t="s">
        <v>483</v>
      </c>
      <c r="L43" s="122" t="s">
        <v>483</v>
      </c>
      <c r="M43" s="122" t="s">
        <v>483</v>
      </c>
      <c r="N43" s="122" t="s">
        <v>483</v>
      </c>
      <c r="O43" s="122" t="s">
        <v>483</v>
      </c>
      <c r="P43" s="122" t="s">
        <v>483</v>
      </c>
      <c r="Q43" s="122" t="s">
        <v>483</v>
      </c>
      <c r="R43" s="122" t="s">
        <v>483</v>
      </c>
      <c r="S43" s="122" t="s">
        <v>483</v>
      </c>
      <c r="T43" s="122" t="s">
        <v>483</v>
      </c>
      <c r="U43" s="122" t="s">
        <v>483</v>
      </c>
      <c r="V43" s="122" t="s">
        <v>483</v>
      </c>
      <c r="W43" s="122" t="s">
        <v>483</v>
      </c>
      <c r="X43" s="122" t="s">
        <v>483</v>
      </c>
      <c r="Y43" s="122" t="s">
        <v>483</v>
      </c>
      <c r="Z43" s="122" t="s">
        <v>483</v>
      </c>
      <c r="AA43" s="122" t="s">
        <v>483</v>
      </c>
      <c r="AB43" s="122">
        <f>IFERROR(H43+L43+P43+T43+X43,)</f>
        <v>0</v>
      </c>
      <c r="AC43" s="122" t="s">
        <v>483</v>
      </c>
    </row>
    <row r="44" spans="1:29" ht="30.95" customHeight="1" x14ac:dyDescent="0.25">
      <c r="A44" s="124" t="s">
        <v>60</v>
      </c>
      <c r="B44" s="125" t="s">
        <v>151</v>
      </c>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row>
    <row r="45" spans="1:29" s="117" customFormat="1" ht="15" customHeight="1" x14ac:dyDescent="0.25">
      <c r="A45" s="124" t="s">
        <v>150</v>
      </c>
      <c r="B45" s="128" t="s">
        <v>149</v>
      </c>
      <c r="C45" s="122">
        <f t="shared" si="4"/>
        <v>0</v>
      </c>
      <c r="D45" s="122" t="s">
        <v>483</v>
      </c>
      <c r="E45" s="122">
        <f>C45</f>
        <v>0</v>
      </c>
      <c r="F45" s="122">
        <f>E45</f>
        <v>0</v>
      </c>
      <c r="G45" s="122" t="s">
        <v>509</v>
      </c>
      <c r="H45" s="122">
        <v>0</v>
      </c>
      <c r="I45" s="122" t="s">
        <v>483</v>
      </c>
      <c r="J45" s="122" t="s">
        <v>483</v>
      </c>
      <c r="K45" s="122" t="s">
        <v>483</v>
      </c>
      <c r="L45" s="122">
        <v>0</v>
      </c>
      <c r="M45" s="122" t="s">
        <v>483</v>
      </c>
      <c r="N45" s="122" t="s">
        <v>483</v>
      </c>
      <c r="O45" s="122" t="s">
        <v>483</v>
      </c>
      <c r="P45" s="122">
        <v>0</v>
      </c>
      <c r="Q45" s="122" t="s">
        <v>483</v>
      </c>
      <c r="R45" s="122" t="s">
        <v>483</v>
      </c>
      <c r="S45" s="122" t="s">
        <v>483</v>
      </c>
      <c r="T45" s="122">
        <v>0</v>
      </c>
      <c r="U45" s="122" t="s">
        <v>483</v>
      </c>
      <c r="V45" s="122" t="s">
        <v>483</v>
      </c>
      <c r="W45" s="122" t="s">
        <v>483</v>
      </c>
      <c r="X45" s="122">
        <v>0</v>
      </c>
      <c r="Y45" s="122" t="s">
        <v>483</v>
      </c>
      <c r="Z45" s="122" t="s">
        <v>483</v>
      </c>
      <c r="AA45" s="122" t="s">
        <v>483</v>
      </c>
      <c r="AB45" s="122">
        <f t="shared" si="7"/>
        <v>0</v>
      </c>
      <c r="AC45" s="122" t="s">
        <v>483</v>
      </c>
    </row>
    <row r="46" spans="1:29" s="117" customFormat="1" ht="30.95" customHeight="1" x14ac:dyDescent="0.25">
      <c r="A46" s="124" t="s">
        <v>148</v>
      </c>
      <c r="B46" s="128" t="s">
        <v>147</v>
      </c>
      <c r="C46" s="122">
        <f t="shared" si="4"/>
        <v>0</v>
      </c>
      <c r="D46" s="122" t="s">
        <v>483</v>
      </c>
      <c r="E46" s="122">
        <f t="shared" ref="E46:E52" si="8">C46</f>
        <v>0</v>
      </c>
      <c r="F46" s="122">
        <f t="shared" ref="F46:F52" si="9">E46</f>
        <v>0</v>
      </c>
      <c r="G46" s="122" t="s">
        <v>509</v>
      </c>
      <c r="H46" s="122">
        <v>0</v>
      </c>
      <c r="I46" s="122" t="s">
        <v>483</v>
      </c>
      <c r="J46" s="122" t="s">
        <v>483</v>
      </c>
      <c r="K46" s="122" t="s">
        <v>483</v>
      </c>
      <c r="L46" s="122">
        <v>0</v>
      </c>
      <c r="M46" s="122" t="s">
        <v>483</v>
      </c>
      <c r="N46" s="122" t="s">
        <v>483</v>
      </c>
      <c r="O46" s="122" t="s">
        <v>483</v>
      </c>
      <c r="P46" s="122">
        <v>0</v>
      </c>
      <c r="Q46" s="122" t="s">
        <v>483</v>
      </c>
      <c r="R46" s="122" t="s">
        <v>483</v>
      </c>
      <c r="S46" s="122" t="s">
        <v>483</v>
      </c>
      <c r="T46" s="122">
        <v>0</v>
      </c>
      <c r="U46" s="122" t="s">
        <v>483</v>
      </c>
      <c r="V46" s="122" t="s">
        <v>483</v>
      </c>
      <c r="W46" s="122" t="s">
        <v>483</v>
      </c>
      <c r="X46" s="122">
        <v>0</v>
      </c>
      <c r="Y46" s="122" t="s">
        <v>483</v>
      </c>
      <c r="Z46" s="122" t="s">
        <v>483</v>
      </c>
      <c r="AA46" s="122" t="s">
        <v>483</v>
      </c>
      <c r="AB46" s="122">
        <f t="shared" si="7"/>
        <v>0</v>
      </c>
      <c r="AC46" s="122" t="s">
        <v>483</v>
      </c>
    </row>
    <row r="47" spans="1:29" s="117" customFormat="1" ht="15" customHeight="1" x14ac:dyDescent="0.25">
      <c r="A47" s="124" t="s">
        <v>146</v>
      </c>
      <c r="B47" s="128" t="s">
        <v>145</v>
      </c>
      <c r="C47" s="122">
        <f t="shared" si="4"/>
        <v>0</v>
      </c>
      <c r="D47" s="122" t="s">
        <v>483</v>
      </c>
      <c r="E47" s="122">
        <f t="shared" si="8"/>
        <v>0</v>
      </c>
      <c r="F47" s="122">
        <f t="shared" si="9"/>
        <v>0</v>
      </c>
      <c r="G47" s="122" t="s">
        <v>509</v>
      </c>
      <c r="H47" s="122">
        <v>0</v>
      </c>
      <c r="I47" s="122" t="s">
        <v>483</v>
      </c>
      <c r="J47" s="122" t="s">
        <v>483</v>
      </c>
      <c r="K47" s="122" t="s">
        <v>483</v>
      </c>
      <c r="L47" s="122">
        <v>0</v>
      </c>
      <c r="M47" s="122" t="s">
        <v>483</v>
      </c>
      <c r="N47" s="122" t="s">
        <v>483</v>
      </c>
      <c r="O47" s="122" t="s">
        <v>483</v>
      </c>
      <c r="P47" s="122">
        <v>0</v>
      </c>
      <c r="Q47" s="122" t="s">
        <v>483</v>
      </c>
      <c r="R47" s="122" t="s">
        <v>483</v>
      </c>
      <c r="S47" s="122" t="s">
        <v>483</v>
      </c>
      <c r="T47" s="122">
        <v>0</v>
      </c>
      <c r="U47" s="122" t="s">
        <v>483</v>
      </c>
      <c r="V47" s="122" t="s">
        <v>483</v>
      </c>
      <c r="W47" s="122" t="s">
        <v>483</v>
      </c>
      <c r="X47" s="122">
        <v>0</v>
      </c>
      <c r="Y47" s="122" t="s">
        <v>483</v>
      </c>
      <c r="Z47" s="122" t="s">
        <v>483</v>
      </c>
      <c r="AA47" s="122" t="s">
        <v>483</v>
      </c>
      <c r="AB47" s="122">
        <f t="shared" si="7"/>
        <v>0</v>
      </c>
      <c r="AC47" s="122" t="s">
        <v>483</v>
      </c>
    </row>
    <row r="48" spans="1:29" s="117" customFormat="1" ht="30.95" customHeight="1" x14ac:dyDescent="0.25">
      <c r="A48" s="124" t="s">
        <v>144</v>
      </c>
      <c r="B48" s="128" t="s">
        <v>143</v>
      </c>
      <c r="C48" s="122">
        <f t="shared" si="4"/>
        <v>0</v>
      </c>
      <c r="D48" s="122" t="s">
        <v>483</v>
      </c>
      <c r="E48" s="122">
        <f t="shared" si="8"/>
        <v>0</v>
      </c>
      <c r="F48" s="122">
        <f t="shared" si="9"/>
        <v>0</v>
      </c>
      <c r="G48" s="122" t="s">
        <v>509</v>
      </c>
      <c r="H48" s="122">
        <v>0</v>
      </c>
      <c r="I48" s="122" t="s">
        <v>483</v>
      </c>
      <c r="J48" s="122" t="s">
        <v>483</v>
      </c>
      <c r="K48" s="122" t="s">
        <v>483</v>
      </c>
      <c r="L48" s="122">
        <v>0</v>
      </c>
      <c r="M48" s="122" t="s">
        <v>483</v>
      </c>
      <c r="N48" s="122" t="s">
        <v>483</v>
      </c>
      <c r="O48" s="122" t="s">
        <v>483</v>
      </c>
      <c r="P48" s="122">
        <v>0</v>
      </c>
      <c r="Q48" s="122" t="s">
        <v>483</v>
      </c>
      <c r="R48" s="122" t="s">
        <v>483</v>
      </c>
      <c r="S48" s="122" t="s">
        <v>483</v>
      </c>
      <c r="T48" s="122">
        <v>0</v>
      </c>
      <c r="U48" s="122" t="s">
        <v>483</v>
      </c>
      <c r="V48" s="122" t="s">
        <v>483</v>
      </c>
      <c r="W48" s="122" t="s">
        <v>483</v>
      </c>
      <c r="X48" s="122">
        <v>0</v>
      </c>
      <c r="Y48" s="122" t="s">
        <v>483</v>
      </c>
      <c r="Z48" s="122" t="s">
        <v>483</v>
      </c>
      <c r="AA48" s="122" t="s">
        <v>483</v>
      </c>
      <c r="AB48" s="122">
        <f t="shared" si="7"/>
        <v>0</v>
      </c>
      <c r="AC48" s="122" t="s">
        <v>483</v>
      </c>
    </row>
    <row r="49" spans="1:29" s="117" customFormat="1" ht="30.95" customHeight="1" x14ac:dyDescent="0.25">
      <c r="A49" s="124" t="s">
        <v>142</v>
      </c>
      <c r="B49" s="128" t="s">
        <v>141</v>
      </c>
      <c r="C49" s="122">
        <f t="shared" si="4"/>
        <v>0</v>
      </c>
      <c r="D49" s="122" t="s">
        <v>483</v>
      </c>
      <c r="E49" s="122">
        <f t="shared" si="8"/>
        <v>0</v>
      </c>
      <c r="F49" s="122">
        <f t="shared" si="9"/>
        <v>0</v>
      </c>
      <c r="G49" s="122" t="s">
        <v>509</v>
      </c>
      <c r="H49" s="122">
        <v>0</v>
      </c>
      <c r="I49" s="122" t="s">
        <v>483</v>
      </c>
      <c r="J49" s="122" t="s">
        <v>483</v>
      </c>
      <c r="K49" s="122" t="s">
        <v>483</v>
      </c>
      <c r="L49" s="122">
        <v>0</v>
      </c>
      <c r="M49" s="122" t="s">
        <v>483</v>
      </c>
      <c r="N49" s="122" t="s">
        <v>483</v>
      </c>
      <c r="O49" s="122" t="s">
        <v>483</v>
      </c>
      <c r="P49" s="122">
        <v>0</v>
      </c>
      <c r="Q49" s="122" t="s">
        <v>483</v>
      </c>
      <c r="R49" s="122" t="s">
        <v>483</v>
      </c>
      <c r="S49" s="122" t="s">
        <v>483</v>
      </c>
      <c r="T49" s="122">
        <v>0</v>
      </c>
      <c r="U49" s="122" t="s">
        <v>483</v>
      </c>
      <c r="V49" s="122" t="s">
        <v>483</v>
      </c>
      <c r="W49" s="122" t="s">
        <v>483</v>
      </c>
      <c r="X49" s="122">
        <v>0</v>
      </c>
      <c r="Y49" s="122" t="s">
        <v>483</v>
      </c>
      <c r="Z49" s="122" t="s">
        <v>483</v>
      </c>
      <c r="AA49" s="122" t="s">
        <v>483</v>
      </c>
      <c r="AB49" s="122">
        <f t="shared" si="7"/>
        <v>0</v>
      </c>
      <c r="AC49" s="122" t="s">
        <v>483</v>
      </c>
    </row>
    <row r="50" spans="1:29" s="117" customFormat="1" ht="15" customHeight="1" x14ac:dyDescent="0.25">
      <c r="A50" s="124" t="s">
        <v>140</v>
      </c>
      <c r="B50" s="128" t="s">
        <v>139</v>
      </c>
      <c r="C50" s="122">
        <f t="shared" si="4"/>
        <v>0</v>
      </c>
      <c r="D50" s="122" t="s">
        <v>483</v>
      </c>
      <c r="E50" s="122">
        <f t="shared" si="8"/>
        <v>0</v>
      </c>
      <c r="F50" s="122">
        <f t="shared" si="9"/>
        <v>0</v>
      </c>
      <c r="G50" s="122" t="s">
        <v>509</v>
      </c>
      <c r="H50" s="122">
        <v>0</v>
      </c>
      <c r="I50" s="122" t="s">
        <v>483</v>
      </c>
      <c r="J50" s="122" t="s">
        <v>483</v>
      </c>
      <c r="K50" s="122" t="s">
        <v>483</v>
      </c>
      <c r="L50" s="122">
        <v>0</v>
      </c>
      <c r="M50" s="122" t="s">
        <v>483</v>
      </c>
      <c r="N50" s="122" t="s">
        <v>483</v>
      </c>
      <c r="O50" s="122" t="s">
        <v>483</v>
      </c>
      <c r="P50" s="122">
        <v>0</v>
      </c>
      <c r="Q50" s="122" t="s">
        <v>483</v>
      </c>
      <c r="R50" s="122" t="s">
        <v>483</v>
      </c>
      <c r="S50" s="122" t="s">
        <v>483</v>
      </c>
      <c r="T50" s="122">
        <v>0</v>
      </c>
      <c r="U50" s="122" t="s">
        <v>483</v>
      </c>
      <c r="V50" s="122" t="s">
        <v>483</v>
      </c>
      <c r="W50" s="122" t="s">
        <v>483</v>
      </c>
      <c r="X50" s="122">
        <v>0</v>
      </c>
      <c r="Y50" s="122" t="s">
        <v>483</v>
      </c>
      <c r="Z50" s="122" t="s">
        <v>483</v>
      </c>
      <c r="AA50" s="122" t="s">
        <v>483</v>
      </c>
      <c r="AB50" s="122">
        <f t="shared" si="7"/>
        <v>0</v>
      </c>
      <c r="AC50" s="122" t="s">
        <v>483</v>
      </c>
    </row>
    <row r="51" spans="1:29" s="117" customFormat="1" ht="15" customHeight="1" x14ac:dyDescent="0.25">
      <c r="A51" s="124" t="s">
        <v>138</v>
      </c>
      <c r="B51" s="128" t="s">
        <v>524</v>
      </c>
      <c r="C51" s="122">
        <f t="shared" si="4"/>
        <v>2</v>
      </c>
      <c r="D51" s="122" t="s">
        <v>483</v>
      </c>
      <c r="E51" s="122">
        <f t="shared" si="8"/>
        <v>2</v>
      </c>
      <c r="F51" s="122">
        <f t="shared" si="9"/>
        <v>2</v>
      </c>
      <c r="G51" s="122" t="s">
        <v>509</v>
      </c>
      <c r="H51" s="122">
        <v>2</v>
      </c>
      <c r="I51" s="122" t="s">
        <v>483</v>
      </c>
      <c r="J51" s="122" t="s">
        <v>483</v>
      </c>
      <c r="K51" s="122" t="s">
        <v>483</v>
      </c>
      <c r="L51" s="122">
        <v>0</v>
      </c>
      <c r="M51" s="122" t="s">
        <v>483</v>
      </c>
      <c r="N51" s="122" t="s">
        <v>483</v>
      </c>
      <c r="O51" s="122" t="s">
        <v>483</v>
      </c>
      <c r="P51" s="122">
        <v>0</v>
      </c>
      <c r="Q51" s="122" t="s">
        <v>483</v>
      </c>
      <c r="R51" s="122" t="s">
        <v>483</v>
      </c>
      <c r="S51" s="122" t="s">
        <v>483</v>
      </c>
      <c r="T51" s="122">
        <v>0</v>
      </c>
      <c r="U51" s="122" t="s">
        <v>483</v>
      </c>
      <c r="V51" s="122" t="s">
        <v>483</v>
      </c>
      <c r="W51" s="122" t="s">
        <v>483</v>
      </c>
      <c r="X51" s="122">
        <v>0</v>
      </c>
      <c r="Y51" s="122" t="s">
        <v>483</v>
      </c>
      <c r="Z51" s="122" t="s">
        <v>483</v>
      </c>
      <c r="AA51" s="122" t="s">
        <v>483</v>
      </c>
      <c r="AB51" s="122">
        <f t="shared" si="7"/>
        <v>2</v>
      </c>
      <c r="AC51" s="122" t="s">
        <v>483</v>
      </c>
    </row>
    <row r="52" spans="1:29" s="117" customFormat="1" ht="15" customHeight="1" x14ac:dyDescent="0.25">
      <c r="A52" s="130" t="s">
        <v>527</v>
      </c>
      <c r="B52" s="128" t="s">
        <v>526</v>
      </c>
      <c r="C52" s="122">
        <f t="shared" si="4"/>
        <v>0</v>
      </c>
      <c r="D52" s="122" t="s">
        <v>483</v>
      </c>
      <c r="E52" s="122">
        <f t="shared" si="8"/>
        <v>0</v>
      </c>
      <c r="F52" s="122">
        <f t="shared" si="9"/>
        <v>0</v>
      </c>
      <c r="G52" s="122" t="s">
        <v>509</v>
      </c>
      <c r="H52" s="122">
        <v>0</v>
      </c>
      <c r="I52" s="122" t="s">
        <v>483</v>
      </c>
      <c r="J52" s="122" t="s">
        <v>483</v>
      </c>
      <c r="K52" s="122" t="s">
        <v>483</v>
      </c>
      <c r="L52" s="122">
        <v>0</v>
      </c>
      <c r="M52" s="122" t="s">
        <v>483</v>
      </c>
      <c r="N52" s="122" t="s">
        <v>483</v>
      </c>
      <c r="O52" s="122" t="s">
        <v>483</v>
      </c>
      <c r="P52" s="122">
        <v>0</v>
      </c>
      <c r="Q52" s="122" t="s">
        <v>483</v>
      </c>
      <c r="R52" s="122" t="s">
        <v>483</v>
      </c>
      <c r="S52" s="122" t="s">
        <v>483</v>
      </c>
      <c r="T52" s="122">
        <v>0</v>
      </c>
      <c r="U52" s="122" t="s">
        <v>483</v>
      </c>
      <c r="V52" s="122" t="s">
        <v>483</v>
      </c>
      <c r="W52" s="122" t="s">
        <v>483</v>
      </c>
      <c r="X52" s="122">
        <v>0</v>
      </c>
      <c r="Y52" s="122" t="s">
        <v>483</v>
      </c>
      <c r="Z52" s="122" t="s">
        <v>483</v>
      </c>
      <c r="AA52" s="122" t="s">
        <v>483</v>
      </c>
      <c r="AB52" s="122">
        <f t="shared" si="7"/>
        <v>0</v>
      </c>
      <c r="AC52" s="122" t="s">
        <v>483</v>
      </c>
    </row>
    <row r="53" spans="1:29" ht="30.95" customHeight="1" x14ac:dyDescent="0.25">
      <c r="A53" s="124" t="s">
        <v>58</v>
      </c>
      <c r="B53" s="125" t="s">
        <v>137</v>
      </c>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row>
    <row r="54" spans="1:29" ht="15" customHeight="1" x14ac:dyDescent="0.25">
      <c r="A54" s="124" t="s">
        <v>528</v>
      </c>
      <c r="B54" s="128" t="s">
        <v>136</v>
      </c>
      <c r="C54" s="129">
        <f t="shared" si="4"/>
        <v>24.946909999999999</v>
      </c>
      <c r="D54" s="129" t="s">
        <v>483</v>
      </c>
      <c r="E54" s="129">
        <f>C54</f>
        <v>24.946909999999999</v>
      </c>
      <c r="F54" s="129">
        <f>E54</f>
        <v>24.946909999999999</v>
      </c>
      <c r="G54" s="129" t="s">
        <v>509</v>
      </c>
      <c r="H54" s="129">
        <v>24.946909999999999</v>
      </c>
      <c r="I54" s="129" t="s">
        <v>483</v>
      </c>
      <c r="J54" s="129" t="s">
        <v>483</v>
      </c>
      <c r="K54" s="129" t="s">
        <v>483</v>
      </c>
      <c r="L54" s="129">
        <v>0</v>
      </c>
      <c r="M54" s="129" t="s">
        <v>483</v>
      </c>
      <c r="N54" s="129" t="s">
        <v>483</v>
      </c>
      <c r="O54" s="129" t="s">
        <v>483</v>
      </c>
      <c r="P54" s="129">
        <v>0</v>
      </c>
      <c r="Q54" s="129" t="s">
        <v>483</v>
      </c>
      <c r="R54" s="129" t="s">
        <v>483</v>
      </c>
      <c r="S54" s="129" t="s">
        <v>483</v>
      </c>
      <c r="T54" s="129">
        <v>0</v>
      </c>
      <c r="U54" s="129" t="s">
        <v>483</v>
      </c>
      <c r="V54" s="129" t="s">
        <v>483</v>
      </c>
      <c r="W54" s="129" t="s">
        <v>483</v>
      </c>
      <c r="X54" s="129">
        <v>0</v>
      </c>
      <c r="Y54" s="129" t="s">
        <v>483</v>
      </c>
      <c r="Z54" s="129" t="s">
        <v>483</v>
      </c>
      <c r="AA54" s="129" t="s">
        <v>483</v>
      </c>
      <c r="AB54" s="129">
        <f t="shared" si="7"/>
        <v>24.946909999999999</v>
      </c>
      <c r="AC54" s="122" t="s">
        <v>483</v>
      </c>
    </row>
    <row r="55" spans="1:29" s="117" customFormat="1" ht="15" customHeight="1" x14ac:dyDescent="0.25">
      <c r="A55" s="124" t="s">
        <v>135</v>
      </c>
      <c r="B55" s="128" t="s">
        <v>129</v>
      </c>
      <c r="C55" s="122">
        <f t="shared" si="4"/>
        <v>0</v>
      </c>
      <c r="D55" s="122" t="s">
        <v>483</v>
      </c>
      <c r="E55" s="122">
        <f t="shared" ref="E55:E61" si="10">C55</f>
        <v>0</v>
      </c>
      <c r="F55" s="122">
        <f t="shared" ref="F55:F61" si="11">E55</f>
        <v>0</v>
      </c>
      <c r="G55" s="122" t="s">
        <v>509</v>
      </c>
      <c r="H55" s="122">
        <f>H45</f>
        <v>0</v>
      </c>
      <c r="I55" s="122" t="s">
        <v>483</v>
      </c>
      <c r="J55" s="122" t="s">
        <v>483</v>
      </c>
      <c r="K55" s="122" t="s">
        <v>483</v>
      </c>
      <c r="L55" s="122">
        <f>L45</f>
        <v>0</v>
      </c>
      <c r="M55" s="122" t="s">
        <v>483</v>
      </c>
      <c r="N55" s="122" t="s">
        <v>483</v>
      </c>
      <c r="O55" s="122" t="s">
        <v>483</v>
      </c>
      <c r="P55" s="122">
        <f>P45</f>
        <v>0</v>
      </c>
      <c r="Q55" s="122" t="s">
        <v>483</v>
      </c>
      <c r="R55" s="122" t="s">
        <v>483</v>
      </c>
      <c r="S55" s="122" t="s">
        <v>483</v>
      </c>
      <c r="T55" s="122">
        <f>T45</f>
        <v>0</v>
      </c>
      <c r="U55" s="122" t="s">
        <v>483</v>
      </c>
      <c r="V55" s="122" t="s">
        <v>483</v>
      </c>
      <c r="W55" s="122" t="s">
        <v>483</v>
      </c>
      <c r="X55" s="122">
        <f>X45</f>
        <v>0</v>
      </c>
      <c r="Y55" s="122" t="s">
        <v>483</v>
      </c>
      <c r="Z55" s="122" t="s">
        <v>483</v>
      </c>
      <c r="AA55" s="122" t="s">
        <v>483</v>
      </c>
      <c r="AB55" s="122">
        <f t="shared" si="7"/>
        <v>0</v>
      </c>
      <c r="AC55" s="122" t="s">
        <v>483</v>
      </c>
    </row>
    <row r="56" spans="1:29" s="117" customFormat="1" ht="15" customHeight="1" x14ac:dyDescent="0.25">
      <c r="A56" s="124" t="s">
        <v>134</v>
      </c>
      <c r="B56" s="128" t="s">
        <v>128</v>
      </c>
      <c r="C56" s="122">
        <f t="shared" si="4"/>
        <v>0</v>
      </c>
      <c r="D56" s="122" t="s">
        <v>483</v>
      </c>
      <c r="E56" s="122">
        <f t="shared" si="10"/>
        <v>0</v>
      </c>
      <c r="F56" s="122">
        <f t="shared" si="11"/>
        <v>0</v>
      </c>
      <c r="G56" s="122" t="s">
        <v>509</v>
      </c>
      <c r="H56" s="122">
        <f>H46</f>
        <v>0</v>
      </c>
      <c r="I56" s="122" t="s">
        <v>483</v>
      </c>
      <c r="J56" s="122" t="s">
        <v>483</v>
      </c>
      <c r="K56" s="122" t="s">
        <v>483</v>
      </c>
      <c r="L56" s="122">
        <f>L46</f>
        <v>0</v>
      </c>
      <c r="M56" s="122" t="s">
        <v>483</v>
      </c>
      <c r="N56" s="122" t="s">
        <v>483</v>
      </c>
      <c r="O56" s="122" t="s">
        <v>483</v>
      </c>
      <c r="P56" s="122">
        <f>P46</f>
        <v>0</v>
      </c>
      <c r="Q56" s="122" t="s">
        <v>483</v>
      </c>
      <c r="R56" s="122" t="s">
        <v>483</v>
      </c>
      <c r="S56" s="122" t="s">
        <v>483</v>
      </c>
      <c r="T56" s="122">
        <f>T46</f>
        <v>0</v>
      </c>
      <c r="U56" s="122" t="s">
        <v>483</v>
      </c>
      <c r="V56" s="122" t="s">
        <v>483</v>
      </c>
      <c r="W56" s="122" t="s">
        <v>483</v>
      </c>
      <c r="X56" s="122">
        <f>X46</f>
        <v>0</v>
      </c>
      <c r="Y56" s="122" t="s">
        <v>483</v>
      </c>
      <c r="Z56" s="122" t="s">
        <v>483</v>
      </c>
      <c r="AA56" s="122" t="s">
        <v>483</v>
      </c>
      <c r="AB56" s="122">
        <f t="shared" si="7"/>
        <v>0</v>
      </c>
      <c r="AC56" s="122" t="s">
        <v>483</v>
      </c>
    </row>
    <row r="57" spans="1:29" s="117" customFormat="1" ht="15" customHeight="1" x14ac:dyDescent="0.25">
      <c r="A57" s="124" t="s">
        <v>133</v>
      </c>
      <c r="B57" s="128" t="s">
        <v>127</v>
      </c>
      <c r="C57" s="122">
        <f t="shared" si="4"/>
        <v>0</v>
      </c>
      <c r="D57" s="122" t="s">
        <v>483</v>
      </c>
      <c r="E57" s="122">
        <f t="shared" si="10"/>
        <v>0</v>
      </c>
      <c r="F57" s="122">
        <f t="shared" si="11"/>
        <v>0</v>
      </c>
      <c r="G57" s="122" t="s">
        <v>509</v>
      </c>
      <c r="H57" s="122">
        <f>H47</f>
        <v>0</v>
      </c>
      <c r="I57" s="122" t="s">
        <v>483</v>
      </c>
      <c r="J57" s="122" t="s">
        <v>483</v>
      </c>
      <c r="K57" s="122" t="s">
        <v>483</v>
      </c>
      <c r="L57" s="122">
        <f>L47</f>
        <v>0</v>
      </c>
      <c r="M57" s="122" t="s">
        <v>483</v>
      </c>
      <c r="N57" s="122" t="s">
        <v>483</v>
      </c>
      <c r="O57" s="122" t="s">
        <v>483</v>
      </c>
      <c r="P57" s="122">
        <f>P47</f>
        <v>0</v>
      </c>
      <c r="Q57" s="122" t="s">
        <v>483</v>
      </c>
      <c r="R57" s="122" t="s">
        <v>483</v>
      </c>
      <c r="S57" s="122" t="s">
        <v>483</v>
      </c>
      <c r="T57" s="122">
        <f>T47</f>
        <v>0</v>
      </c>
      <c r="U57" s="122" t="s">
        <v>483</v>
      </c>
      <c r="V57" s="122" t="s">
        <v>483</v>
      </c>
      <c r="W57" s="122" t="s">
        <v>483</v>
      </c>
      <c r="X57" s="122">
        <f>X47</f>
        <v>0</v>
      </c>
      <c r="Y57" s="122" t="s">
        <v>483</v>
      </c>
      <c r="Z57" s="122" t="s">
        <v>483</v>
      </c>
      <c r="AA57" s="122" t="s">
        <v>483</v>
      </c>
      <c r="AB57" s="122">
        <f t="shared" si="7"/>
        <v>0</v>
      </c>
      <c r="AC57" s="122" t="s">
        <v>483</v>
      </c>
    </row>
    <row r="58" spans="1:29" s="117" customFormat="1" ht="15" customHeight="1" x14ac:dyDescent="0.25">
      <c r="A58" s="124" t="s">
        <v>132</v>
      </c>
      <c r="B58" s="128" t="s">
        <v>126</v>
      </c>
      <c r="C58" s="122">
        <f t="shared" si="4"/>
        <v>0</v>
      </c>
      <c r="D58" s="122" t="s">
        <v>483</v>
      </c>
      <c r="E58" s="122">
        <f t="shared" si="10"/>
        <v>0</v>
      </c>
      <c r="F58" s="122">
        <f t="shared" si="11"/>
        <v>0</v>
      </c>
      <c r="G58" s="122" t="s">
        <v>509</v>
      </c>
      <c r="H58" s="122">
        <f>H48+H49+H50</f>
        <v>0</v>
      </c>
      <c r="I58" s="122" t="s">
        <v>483</v>
      </c>
      <c r="J58" s="122" t="s">
        <v>483</v>
      </c>
      <c r="K58" s="122" t="s">
        <v>483</v>
      </c>
      <c r="L58" s="122">
        <f>L48+L49+L50</f>
        <v>0</v>
      </c>
      <c r="M58" s="122" t="s">
        <v>483</v>
      </c>
      <c r="N58" s="122" t="s">
        <v>483</v>
      </c>
      <c r="O58" s="122" t="s">
        <v>483</v>
      </c>
      <c r="P58" s="122">
        <f>P48+P49+P50</f>
        <v>0</v>
      </c>
      <c r="Q58" s="122" t="s">
        <v>483</v>
      </c>
      <c r="R58" s="122" t="s">
        <v>483</v>
      </c>
      <c r="S58" s="122" t="s">
        <v>483</v>
      </c>
      <c r="T58" s="122">
        <f>T48+T49+T50</f>
        <v>0</v>
      </c>
      <c r="U58" s="122" t="s">
        <v>483</v>
      </c>
      <c r="V58" s="122" t="s">
        <v>483</v>
      </c>
      <c r="W58" s="122" t="s">
        <v>483</v>
      </c>
      <c r="X58" s="122">
        <f>X48+X49+X50</f>
        <v>0</v>
      </c>
      <c r="Y58" s="122" t="s">
        <v>483</v>
      </c>
      <c r="Z58" s="122" t="s">
        <v>483</v>
      </c>
      <c r="AA58" s="122" t="s">
        <v>483</v>
      </c>
      <c r="AB58" s="122">
        <f t="shared" si="7"/>
        <v>0</v>
      </c>
      <c r="AC58" s="122" t="s">
        <v>483</v>
      </c>
    </row>
    <row r="59" spans="1:29" s="117" customFormat="1" ht="15" customHeight="1" x14ac:dyDescent="0.25">
      <c r="A59" s="124" t="s">
        <v>131</v>
      </c>
      <c r="B59" s="128" t="s">
        <v>524</v>
      </c>
      <c r="C59" s="122">
        <f t="shared" si="4"/>
        <v>2</v>
      </c>
      <c r="D59" s="122" t="s">
        <v>483</v>
      </c>
      <c r="E59" s="122">
        <f t="shared" si="10"/>
        <v>2</v>
      </c>
      <c r="F59" s="122">
        <f t="shared" si="11"/>
        <v>2</v>
      </c>
      <c r="G59" s="122" t="s">
        <v>509</v>
      </c>
      <c r="H59" s="122">
        <f>H51</f>
        <v>2</v>
      </c>
      <c r="I59" s="122" t="s">
        <v>483</v>
      </c>
      <c r="J59" s="122" t="s">
        <v>483</v>
      </c>
      <c r="K59" s="122" t="s">
        <v>483</v>
      </c>
      <c r="L59" s="122">
        <f>L51</f>
        <v>0</v>
      </c>
      <c r="M59" s="122" t="s">
        <v>483</v>
      </c>
      <c r="N59" s="122" t="s">
        <v>483</v>
      </c>
      <c r="O59" s="122" t="s">
        <v>483</v>
      </c>
      <c r="P59" s="122">
        <f>P51</f>
        <v>0</v>
      </c>
      <c r="Q59" s="122" t="s">
        <v>483</v>
      </c>
      <c r="R59" s="122" t="s">
        <v>483</v>
      </c>
      <c r="S59" s="122" t="s">
        <v>483</v>
      </c>
      <c r="T59" s="122">
        <f>T51</f>
        <v>0</v>
      </c>
      <c r="U59" s="122" t="s">
        <v>483</v>
      </c>
      <c r="V59" s="122" t="s">
        <v>483</v>
      </c>
      <c r="W59" s="122" t="s">
        <v>483</v>
      </c>
      <c r="X59" s="122">
        <f>X51</f>
        <v>0</v>
      </c>
      <c r="Y59" s="122" t="s">
        <v>483</v>
      </c>
      <c r="Z59" s="122" t="s">
        <v>483</v>
      </c>
      <c r="AA59" s="122" t="s">
        <v>483</v>
      </c>
      <c r="AB59" s="122">
        <f t="shared" si="7"/>
        <v>2</v>
      </c>
      <c r="AC59" s="122" t="s">
        <v>483</v>
      </c>
    </row>
    <row r="60" spans="1:29" s="117" customFormat="1" ht="15" customHeight="1" x14ac:dyDescent="0.25">
      <c r="A60" s="130" t="s">
        <v>529</v>
      </c>
      <c r="B60" s="128" t="s">
        <v>526</v>
      </c>
      <c r="C60" s="122">
        <f t="shared" si="4"/>
        <v>0</v>
      </c>
      <c r="D60" s="122" t="s">
        <v>483</v>
      </c>
      <c r="E60" s="122">
        <f t="shared" si="10"/>
        <v>0</v>
      </c>
      <c r="F60" s="122">
        <f t="shared" si="11"/>
        <v>0</v>
      </c>
      <c r="G60" s="122" t="s">
        <v>509</v>
      </c>
      <c r="H60" s="122">
        <f>H52</f>
        <v>0</v>
      </c>
      <c r="I60" s="122" t="s">
        <v>483</v>
      </c>
      <c r="J60" s="122" t="s">
        <v>483</v>
      </c>
      <c r="K60" s="122" t="s">
        <v>483</v>
      </c>
      <c r="L60" s="122">
        <f>L52</f>
        <v>0</v>
      </c>
      <c r="M60" s="122" t="s">
        <v>483</v>
      </c>
      <c r="N60" s="122" t="s">
        <v>483</v>
      </c>
      <c r="O60" s="122" t="s">
        <v>483</v>
      </c>
      <c r="P60" s="122">
        <f>P52</f>
        <v>0</v>
      </c>
      <c r="Q60" s="122" t="s">
        <v>483</v>
      </c>
      <c r="R60" s="122" t="s">
        <v>483</v>
      </c>
      <c r="S60" s="122" t="s">
        <v>483</v>
      </c>
      <c r="T60" s="122">
        <f>T52</f>
        <v>0</v>
      </c>
      <c r="U60" s="122" t="s">
        <v>483</v>
      </c>
      <c r="V60" s="122" t="s">
        <v>483</v>
      </c>
      <c r="W60" s="122" t="s">
        <v>483</v>
      </c>
      <c r="X60" s="122">
        <f>X52</f>
        <v>0</v>
      </c>
      <c r="Y60" s="122" t="s">
        <v>483</v>
      </c>
      <c r="Z60" s="122" t="s">
        <v>483</v>
      </c>
      <c r="AA60" s="122" t="s">
        <v>483</v>
      </c>
      <c r="AB60" s="122">
        <f t="shared" si="7"/>
        <v>0</v>
      </c>
      <c r="AC60" s="122" t="s">
        <v>483</v>
      </c>
    </row>
    <row r="61" spans="1:29" s="117" customFormat="1" ht="47.1" customHeight="1" x14ac:dyDescent="0.25">
      <c r="A61" s="124" t="s">
        <v>57</v>
      </c>
      <c r="B61" s="128" t="s">
        <v>222</v>
      </c>
      <c r="C61" s="122" t="str">
        <f t="shared" si="4"/>
        <v>нд</v>
      </c>
      <c r="D61" s="122" t="s">
        <v>483</v>
      </c>
      <c r="E61" s="122" t="str">
        <f t="shared" si="10"/>
        <v>нд</v>
      </c>
      <c r="F61" s="122" t="str">
        <f t="shared" si="11"/>
        <v>нд</v>
      </c>
      <c r="G61" s="122" t="s">
        <v>509</v>
      </c>
      <c r="H61" s="122">
        <v>0</v>
      </c>
      <c r="I61" s="122" t="s">
        <v>483</v>
      </c>
      <c r="J61" s="122" t="s">
        <v>483</v>
      </c>
      <c r="K61" s="122" t="s">
        <v>483</v>
      </c>
      <c r="L61" s="122">
        <v>0</v>
      </c>
      <c r="M61" s="122" t="s">
        <v>483</v>
      </c>
      <c r="N61" s="122" t="s">
        <v>483</v>
      </c>
      <c r="O61" s="122" t="s">
        <v>483</v>
      </c>
      <c r="P61" s="122">
        <v>0</v>
      </c>
      <c r="Q61" s="122" t="s">
        <v>483</v>
      </c>
      <c r="R61" s="122" t="s">
        <v>483</v>
      </c>
      <c r="S61" s="122" t="s">
        <v>483</v>
      </c>
      <c r="T61" s="122">
        <v>0</v>
      </c>
      <c r="U61" s="122" t="s">
        <v>483</v>
      </c>
      <c r="V61" s="122" t="s">
        <v>483</v>
      </c>
      <c r="W61" s="122" t="s">
        <v>483</v>
      </c>
      <c r="X61" s="122">
        <v>0</v>
      </c>
      <c r="Y61" s="122" t="s">
        <v>483</v>
      </c>
      <c r="Z61" s="122" t="s">
        <v>483</v>
      </c>
      <c r="AA61" s="122" t="s">
        <v>483</v>
      </c>
      <c r="AB61" s="122" t="s">
        <v>483</v>
      </c>
      <c r="AC61" s="122" t="s">
        <v>483</v>
      </c>
    </row>
    <row r="62" spans="1:29" s="117" customFormat="1" ht="15" customHeight="1" x14ac:dyDescent="0.25">
      <c r="A62" s="124" t="s">
        <v>55</v>
      </c>
      <c r="B62" s="125" t="s">
        <v>130</v>
      </c>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row>
    <row r="63" spans="1:29" s="117" customFormat="1" ht="15" customHeight="1" x14ac:dyDescent="0.25">
      <c r="A63" s="124" t="s">
        <v>216</v>
      </c>
      <c r="B63" s="128" t="s">
        <v>149</v>
      </c>
      <c r="C63" s="122">
        <f t="shared" si="4"/>
        <v>0</v>
      </c>
      <c r="D63" s="122" t="s">
        <v>483</v>
      </c>
      <c r="E63" s="122">
        <f>C63</f>
        <v>0</v>
      </c>
      <c r="F63" s="122">
        <f>E63</f>
        <v>0</v>
      </c>
      <c r="G63" s="122" t="s">
        <v>509</v>
      </c>
      <c r="H63" s="122">
        <v>0</v>
      </c>
      <c r="I63" s="122" t="s">
        <v>483</v>
      </c>
      <c r="J63" s="122" t="s">
        <v>483</v>
      </c>
      <c r="K63" s="122" t="s">
        <v>483</v>
      </c>
      <c r="L63" s="122">
        <v>0</v>
      </c>
      <c r="M63" s="122" t="s">
        <v>483</v>
      </c>
      <c r="N63" s="122" t="s">
        <v>483</v>
      </c>
      <c r="O63" s="122" t="s">
        <v>483</v>
      </c>
      <c r="P63" s="122">
        <v>0</v>
      </c>
      <c r="Q63" s="122" t="s">
        <v>483</v>
      </c>
      <c r="R63" s="122" t="s">
        <v>483</v>
      </c>
      <c r="S63" s="122" t="s">
        <v>483</v>
      </c>
      <c r="T63" s="122">
        <v>0</v>
      </c>
      <c r="U63" s="122" t="s">
        <v>483</v>
      </c>
      <c r="V63" s="122" t="s">
        <v>483</v>
      </c>
      <c r="W63" s="122" t="s">
        <v>483</v>
      </c>
      <c r="X63" s="122">
        <v>0</v>
      </c>
      <c r="Y63" s="122" t="s">
        <v>483</v>
      </c>
      <c r="Z63" s="122" t="s">
        <v>483</v>
      </c>
      <c r="AA63" s="122" t="s">
        <v>483</v>
      </c>
      <c r="AB63" s="122">
        <f>H63+L63+P63+T63+X63</f>
        <v>0</v>
      </c>
      <c r="AC63" s="122" t="s">
        <v>483</v>
      </c>
    </row>
    <row r="64" spans="1:29" s="117" customFormat="1" ht="30.95" customHeight="1" x14ac:dyDescent="0.25">
      <c r="A64" s="124" t="s">
        <v>217</v>
      </c>
      <c r="B64" s="128" t="s">
        <v>147</v>
      </c>
      <c r="C64" s="122">
        <f t="shared" si="4"/>
        <v>0</v>
      </c>
      <c r="D64" s="122" t="s">
        <v>483</v>
      </c>
      <c r="E64" s="122">
        <f t="shared" ref="E64:E68" si="12">C64</f>
        <v>0</v>
      </c>
      <c r="F64" s="122">
        <f t="shared" ref="F64:F68" si="13">E64</f>
        <v>0</v>
      </c>
      <c r="G64" s="122" t="s">
        <v>509</v>
      </c>
      <c r="H64" s="122">
        <v>0</v>
      </c>
      <c r="I64" s="122" t="s">
        <v>483</v>
      </c>
      <c r="J64" s="122" t="s">
        <v>483</v>
      </c>
      <c r="K64" s="122" t="s">
        <v>483</v>
      </c>
      <c r="L64" s="122">
        <v>0</v>
      </c>
      <c r="M64" s="122" t="s">
        <v>483</v>
      </c>
      <c r="N64" s="122" t="s">
        <v>483</v>
      </c>
      <c r="O64" s="122" t="s">
        <v>483</v>
      </c>
      <c r="P64" s="122">
        <v>0</v>
      </c>
      <c r="Q64" s="122" t="s">
        <v>483</v>
      </c>
      <c r="R64" s="122" t="s">
        <v>483</v>
      </c>
      <c r="S64" s="122" t="s">
        <v>483</v>
      </c>
      <c r="T64" s="122">
        <v>0</v>
      </c>
      <c r="U64" s="122" t="s">
        <v>483</v>
      </c>
      <c r="V64" s="122" t="s">
        <v>483</v>
      </c>
      <c r="W64" s="122" t="s">
        <v>483</v>
      </c>
      <c r="X64" s="122">
        <v>0</v>
      </c>
      <c r="Y64" s="122" t="s">
        <v>483</v>
      </c>
      <c r="Z64" s="122" t="s">
        <v>483</v>
      </c>
      <c r="AA64" s="122" t="s">
        <v>483</v>
      </c>
      <c r="AB64" s="122">
        <f t="shared" ref="AB64:AB68" si="14">H64+L64+P64+T64+X64</f>
        <v>0</v>
      </c>
      <c r="AC64" s="122" t="s">
        <v>483</v>
      </c>
    </row>
    <row r="65" spans="1:29" s="117" customFormat="1" ht="15" customHeight="1" x14ac:dyDescent="0.25">
      <c r="A65" s="124" t="s">
        <v>218</v>
      </c>
      <c r="B65" s="128" t="s">
        <v>145</v>
      </c>
      <c r="C65" s="122">
        <f t="shared" si="4"/>
        <v>0</v>
      </c>
      <c r="D65" s="122" t="s">
        <v>483</v>
      </c>
      <c r="E65" s="122">
        <f t="shared" si="12"/>
        <v>0</v>
      </c>
      <c r="F65" s="122">
        <f t="shared" si="13"/>
        <v>0</v>
      </c>
      <c r="G65" s="122" t="s">
        <v>509</v>
      </c>
      <c r="H65" s="122">
        <v>0</v>
      </c>
      <c r="I65" s="122" t="s">
        <v>483</v>
      </c>
      <c r="J65" s="122" t="s">
        <v>483</v>
      </c>
      <c r="K65" s="122" t="s">
        <v>483</v>
      </c>
      <c r="L65" s="122">
        <v>0</v>
      </c>
      <c r="M65" s="122" t="s">
        <v>483</v>
      </c>
      <c r="N65" s="122" t="s">
        <v>483</v>
      </c>
      <c r="O65" s="122" t="s">
        <v>483</v>
      </c>
      <c r="P65" s="122">
        <v>0</v>
      </c>
      <c r="Q65" s="122" t="s">
        <v>483</v>
      </c>
      <c r="R65" s="122" t="s">
        <v>483</v>
      </c>
      <c r="S65" s="122" t="s">
        <v>483</v>
      </c>
      <c r="T65" s="122">
        <v>0</v>
      </c>
      <c r="U65" s="122" t="s">
        <v>483</v>
      </c>
      <c r="V65" s="122" t="s">
        <v>483</v>
      </c>
      <c r="W65" s="122" t="s">
        <v>483</v>
      </c>
      <c r="X65" s="122">
        <v>0</v>
      </c>
      <c r="Y65" s="122" t="s">
        <v>483</v>
      </c>
      <c r="Z65" s="122" t="s">
        <v>483</v>
      </c>
      <c r="AA65" s="122" t="s">
        <v>483</v>
      </c>
      <c r="AB65" s="122">
        <f t="shared" si="14"/>
        <v>0</v>
      </c>
      <c r="AC65" s="122" t="s">
        <v>483</v>
      </c>
    </row>
    <row r="66" spans="1:29" s="117" customFormat="1" ht="15" customHeight="1" x14ac:dyDescent="0.25">
      <c r="A66" s="124" t="s">
        <v>219</v>
      </c>
      <c r="B66" s="128" t="s">
        <v>221</v>
      </c>
      <c r="C66" s="122">
        <f t="shared" si="4"/>
        <v>0</v>
      </c>
      <c r="D66" s="122" t="s">
        <v>483</v>
      </c>
      <c r="E66" s="122">
        <f t="shared" si="12"/>
        <v>0</v>
      </c>
      <c r="F66" s="122">
        <f t="shared" si="13"/>
        <v>0</v>
      </c>
      <c r="G66" s="122" t="s">
        <v>509</v>
      </c>
      <c r="H66" s="122">
        <v>0</v>
      </c>
      <c r="I66" s="122" t="s">
        <v>483</v>
      </c>
      <c r="J66" s="122" t="s">
        <v>483</v>
      </c>
      <c r="K66" s="122" t="s">
        <v>483</v>
      </c>
      <c r="L66" s="122">
        <v>0</v>
      </c>
      <c r="M66" s="122" t="s">
        <v>483</v>
      </c>
      <c r="N66" s="122" t="s">
        <v>483</v>
      </c>
      <c r="O66" s="122" t="s">
        <v>483</v>
      </c>
      <c r="P66" s="122">
        <v>0</v>
      </c>
      <c r="Q66" s="122" t="s">
        <v>483</v>
      </c>
      <c r="R66" s="122" t="s">
        <v>483</v>
      </c>
      <c r="S66" s="122" t="s">
        <v>483</v>
      </c>
      <c r="T66" s="122">
        <v>0</v>
      </c>
      <c r="U66" s="122" t="s">
        <v>483</v>
      </c>
      <c r="V66" s="122" t="s">
        <v>483</v>
      </c>
      <c r="W66" s="122" t="s">
        <v>483</v>
      </c>
      <c r="X66" s="122">
        <v>0</v>
      </c>
      <c r="Y66" s="122" t="s">
        <v>483</v>
      </c>
      <c r="Z66" s="122" t="s">
        <v>483</v>
      </c>
      <c r="AA66" s="122" t="s">
        <v>483</v>
      </c>
      <c r="AB66" s="122">
        <f t="shared" si="14"/>
        <v>0</v>
      </c>
      <c r="AC66" s="122" t="s">
        <v>483</v>
      </c>
    </row>
    <row r="67" spans="1:29" s="117" customFormat="1" ht="15" customHeight="1" x14ac:dyDescent="0.25">
      <c r="A67" s="124" t="s">
        <v>220</v>
      </c>
      <c r="B67" s="128" t="s">
        <v>524</v>
      </c>
      <c r="C67" s="122">
        <f t="shared" si="4"/>
        <v>0</v>
      </c>
      <c r="D67" s="122" t="s">
        <v>483</v>
      </c>
      <c r="E67" s="122">
        <f t="shared" si="12"/>
        <v>0</v>
      </c>
      <c r="F67" s="122">
        <f t="shared" si="13"/>
        <v>0</v>
      </c>
      <c r="G67" s="122" t="s">
        <v>509</v>
      </c>
      <c r="H67" s="122">
        <v>0</v>
      </c>
      <c r="I67" s="122" t="s">
        <v>483</v>
      </c>
      <c r="J67" s="122" t="s">
        <v>483</v>
      </c>
      <c r="K67" s="122" t="s">
        <v>483</v>
      </c>
      <c r="L67" s="122">
        <v>0</v>
      </c>
      <c r="M67" s="122" t="s">
        <v>483</v>
      </c>
      <c r="N67" s="122" t="s">
        <v>483</v>
      </c>
      <c r="O67" s="122" t="s">
        <v>483</v>
      </c>
      <c r="P67" s="122">
        <v>0</v>
      </c>
      <c r="Q67" s="122" t="s">
        <v>483</v>
      </c>
      <c r="R67" s="122" t="s">
        <v>483</v>
      </c>
      <c r="S67" s="122" t="s">
        <v>483</v>
      </c>
      <c r="T67" s="122">
        <v>0</v>
      </c>
      <c r="U67" s="122" t="s">
        <v>483</v>
      </c>
      <c r="V67" s="122" t="s">
        <v>483</v>
      </c>
      <c r="W67" s="122" t="s">
        <v>483</v>
      </c>
      <c r="X67" s="122">
        <v>0</v>
      </c>
      <c r="Y67" s="122" t="s">
        <v>483</v>
      </c>
      <c r="Z67" s="122" t="s">
        <v>483</v>
      </c>
      <c r="AA67" s="122" t="s">
        <v>483</v>
      </c>
      <c r="AB67" s="122">
        <f t="shared" si="14"/>
        <v>0</v>
      </c>
      <c r="AC67" s="122" t="s">
        <v>483</v>
      </c>
    </row>
    <row r="68" spans="1:29" s="117" customFormat="1" ht="15" customHeight="1" x14ac:dyDescent="0.25">
      <c r="A68" s="130" t="s">
        <v>530</v>
      </c>
      <c r="B68" s="128" t="s">
        <v>526</v>
      </c>
      <c r="C68" s="122">
        <f t="shared" si="4"/>
        <v>0</v>
      </c>
      <c r="D68" s="122" t="s">
        <v>483</v>
      </c>
      <c r="E68" s="122">
        <f t="shared" si="12"/>
        <v>0</v>
      </c>
      <c r="F68" s="122">
        <f t="shared" si="13"/>
        <v>0</v>
      </c>
      <c r="G68" s="122" t="s">
        <v>509</v>
      </c>
      <c r="H68" s="122">
        <v>0</v>
      </c>
      <c r="I68" s="122" t="s">
        <v>483</v>
      </c>
      <c r="J68" s="122" t="s">
        <v>483</v>
      </c>
      <c r="K68" s="122" t="s">
        <v>483</v>
      </c>
      <c r="L68" s="122">
        <v>0</v>
      </c>
      <c r="M68" s="122" t="s">
        <v>483</v>
      </c>
      <c r="N68" s="122" t="s">
        <v>483</v>
      </c>
      <c r="O68" s="122" t="s">
        <v>483</v>
      </c>
      <c r="P68" s="122">
        <v>0</v>
      </c>
      <c r="Q68" s="122" t="s">
        <v>483</v>
      </c>
      <c r="R68" s="122" t="s">
        <v>483</v>
      </c>
      <c r="S68" s="122" t="s">
        <v>483</v>
      </c>
      <c r="T68" s="122">
        <v>0</v>
      </c>
      <c r="U68" s="122" t="s">
        <v>483</v>
      </c>
      <c r="V68" s="122" t="s">
        <v>483</v>
      </c>
      <c r="W68" s="122" t="s">
        <v>483</v>
      </c>
      <c r="X68" s="122">
        <v>0</v>
      </c>
      <c r="Y68" s="122" t="s">
        <v>483</v>
      </c>
      <c r="Z68" s="122" t="s">
        <v>483</v>
      </c>
      <c r="AA68" s="122" t="s">
        <v>483</v>
      </c>
      <c r="AB68" s="122">
        <f t="shared" si="14"/>
        <v>0</v>
      </c>
      <c r="AC68" s="122" t="s">
        <v>483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22" zoomScale="80" zoomScaleSheetLayoutView="80" workbookViewId="0">
      <selection activeCell="J27" sqref="J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9" style="14" customWidth="1"/>
    <col min="14" max="14" width="12.85546875"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2" style="14" customWidth="1"/>
    <col min="24" max="25" width="10.7109375" style="14" customWidth="1"/>
    <col min="26" max="26" width="7.7109375" style="14" customWidth="1"/>
    <col min="27" max="28" width="10.7109375" style="14" customWidth="1"/>
    <col min="29" max="29" width="12.28515625" style="14" customWidth="1"/>
    <col min="30" max="30" width="10.7109375" style="14" customWidth="1"/>
    <col min="31" max="31" width="15.85546875" style="14" customWidth="1"/>
    <col min="32" max="32" width="11.7109375" style="14" customWidth="1"/>
    <col min="33" max="33" width="11.5703125" style="14" customWidth="1"/>
    <col min="34" max="34" width="10.7109375" style="14" customWidth="1"/>
    <col min="35"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3" t="s">
        <v>67</v>
      </c>
    </row>
    <row r="2" spans="1:48" ht="18.75" x14ac:dyDescent="0.3">
      <c r="AV2" s="11" t="s">
        <v>9</v>
      </c>
    </row>
    <row r="3" spans="1:48" ht="18.75" x14ac:dyDescent="0.3">
      <c r="AV3" s="11" t="s">
        <v>475</v>
      </c>
    </row>
    <row r="4" spans="1:48" ht="18.75" x14ac:dyDescent="0.3">
      <c r="AV4" s="11"/>
    </row>
    <row r="5" spans="1:48" ht="18.75" customHeight="1" x14ac:dyDescent="0.25">
      <c r="A5" s="174" t="str">
        <f>'1. паспорт местоположение'!A5:C5</f>
        <v>Год раскрытия информации: 2025 год</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row>
    <row r="6" spans="1:48" ht="18.75" x14ac:dyDescent="0.3">
      <c r="AV6" s="11"/>
    </row>
    <row r="7" spans="1:48" ht="18.75" x14ac:dyDescent="0.25">
      <c r="A7" s="178" t="s">
        <v>8</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row>
    <row r="8" spans="1:48" ht="18.75" x14ac:dyDescent="0.25">
      <c r="A8" s="178"/>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c r="AP8" s="178"/>
      <c r="AQ8" s="178"/>
      <c r="AR8" s="178"/>
      <c r="AS8" s="178"/>
      <c r="AT8" s="178"/>
      <c r="AU8" s="178"/>
      <c r="AV8" s="178"/>
    </row>
    <row r="9" spans="1:48" ht="15.75" x14ac:dyDescent="0.25">
      <c r="A9" s="179" t="str">
        <f>'1. паспорт местоположение'!A9:C9</f>
        <v>Акционерное общество "Самарская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5.75" x14ac:dyDescent="0.25">
      <c r="A10" s="175" t="s">
        <v>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row>
    <row r="11" spans="1:48" ht="18.75" x14ac:dyDescent="0.25">
      <c r="A11" s="178"/>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row>
    <row r="12" spans="1:48" ht="15.75" x14ac:dyDescent="0.25">
      <c r="A12" s="180" t="str">
        <f>'1. паспорт местоположение'!A12:C12</f>
        <v>P_RZA_0001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ht="15.75" x14ac:dyDescent="0.25">
      <c r="A13" s="175" t="s">
        <v>6</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row>
    <row r="14" spans="1:48" ht="18.75" x14ac:dyDescent="0.25">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ht="15.75" x14ac:dyDescent="0.25">
      <c r="A15"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5.75" x14ac:dyDescent="0.25">
      <c r="A16" s="175" t="s">
        <v>5</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x14ac:dyDescent="0.25">
      <c r="A17" s="206"/>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c r="AS17" s="206"/>
      <c r="AT17" s="206"/>
      <c r="AU17" s="206"/>
      <c r="AV17" s="206"/>
    </row>
    <row r="18" spans="1:48" ht="14.25" customHeight="1" x14ac:dyDescent="0.25">
      <c r="A18" s="206"/>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c r="AS18" s="206"/>
      <c r="AT18" s="206"/>
      <c r="AU18" s="206"/>
      <c r="AV18" s="206"/>
    </row>
    <row r="19" spans="1:48" x14ac:dyDescent="0.25">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row>
    <row r="20" spans="1:48" x14ac:dyDescent="0.25">
      <c r="A20" s="206"/>
      <c r="B20" s="206"/>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06"/>
    </row>
    <row r="21" spans="1:48" x14ac:dyDescent="0.25">
      <c r="A21" s="286" t="s">
        <v>455</v>
      </c>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286"/>
      <c r="AD21" s="286"/>
      <c r="AE21" s="286"/>
      <c r="AF21" s="286"/>
      <c r="AG21" s="286"/>
      <c r="AH21" s="286"/>
      <c r="AI21" s="286"/>
      <c r="AJ21" s="286"/>
      <c r="AK21" s="286"/>
      <c r="AL21" s="286"/>
      <c r="AM21" s="286"/>
      <c r="AN21" s="286"/>
      <c r="AO21" s="286"/>
      <c r="AP21" s="286"/>
      <c r="AQ21" s="286"/>
      <c r="AR21" s="286"/>
      <c r="AS21" s="286"/>
      <c r="AT21" s="286"/>
      <c r="AU21" s="286"/>
      <c r="AV21" s="286"/>
    </row>
    <row r="22" spans="1:48" ht="58.5" customHeight="1" x14ac:dyDescent="0.25">
      <c r="A22" s="287" t="s">
        <v>51</v>
      </c>
      <c r="B22" s="290" t="s">
        <v>23</v>
      </c>
      <c r="C22" s="287" t="s">
        <v>50</v>
      </c>
      <c r="D22" s="287" t="s">
        <v>49</v>
      </c>
      <c r="E22" s="293" t="s">
        <v>465</v>
      </c>
      <c r="F22" s="294"/>
      <c r="G22" s="294"/>
      <c r="H22" s="294"/>
      <c r="I22" s="294"/>
      <c r="J22" s="294"/>
      <c r="K22" s="294"/>
      <c r="L22" s="295"/>
      <c r="M22" s="287" t="s">
        <v>48</v>
      </c>
      <c r="N22" s="287" t="s">
        <v>47</v>
      </c>
      <c r="O22" s="287" t="s">
        <v>46</v>
      </c>
      <c r="P22" s="296" t="s">
        <v>230</v>
      </c>
      <c r="Q22" s="296" t="s">
        <v>45</v>
      </c>
      <c r="R22" s="296" t="s">
        <v>44</v>
      </c>
      <c r="S22" s="296" t="s">
        <v>43</v>
      </c>
      <c r="T22" s="296"/>
      <c r="U22" s="297" t="s">
        <v>42</v>
      </c>
      <c r="V22" s="297" t="s">
        <v>41</v>
      </c>
      <c r="W22" s="296" t="s">
        <v>40</v>
      </c>
      <c r="X22" s="296" t="s">
        <v>39</v>
      </c>
      <c r="Y22" s="296" t="s">
        <v>38</v>
      </c>
      <c r="Z22" s="310" t="s">
        <v>37</v>
      </c>
      <c r="AA22" s="296" t="s">
        <v>36</v>
      </c>
      <c r="AB22" s="296" t="s">
        <v>35</v>
      </c>
      <c r="AC22" s="296" t="s">
        <v>34</v>
      </c>
      <c r="AD22" s="296" t="s">
        <v>33</v>
      </c>
      <c r="AE22" s="296" t="s">
        <v>32</v>
      </c>
      <c r="AF22" s="296" t="s">
        <v>31</v>
      </c>
      <c r="AG22" s="296"/>
      <c r="AH22" s="296"/>
      <c r="AI22" s="296"/>
      <c r="AJ22" s="296"/>
      <c r="AK22" s="296"/>
      <c r="AL22" s="296" t="s">
        <v>30</v>
      </c>
      <c r="AM22" s="296"/>
      <c r="AN22" s="296"/>
      <c r="AO22" s="296"/>
      <c r="AP22" s="296" t="s">
        <v>29</v>
      </c>
      <c r="AQ22" s="296"/>
      <c r="AR22" s="296" t="s">
        <v>28</v>
      </c>
      <c r="AS22" s="296" t="s">
        <v>27</v>
      </c>
      <c r="AT22" s="296" t="s">
        <v>26</v>
      </c>
      <c r="AU22" s="296" t="s">
        <v>25</v>
      </c>
      <c r="AV22" s="300" t="s">
        <v>24</v>
      </c>
    </row>
    <row r="23" spans="1:48" ht="64.5" customHeight="1" x14ac:dyDescent="0.25">
      <c r="A23" s="288"/>
      <c r="B23" s="291"/>
      <c r="C23" s="288"/>
      <c r="D23" s="288"/>
      <c r="E23" s="302" t="s">
        <v>22</v>
      </c>
      <c r="F23" s="304" t="s">
        <v>129</v>
      </c>
      <c r="G23" s="304" t="s">
        <v>128</v>
      </c>
      <c r="H23" s="304" t="s">
        <v>127</v>
      </c>
      <c r="I23" s="308" t="s">
        <v>378</v>
      </c>
      <c r="J23" s="308" t="s">
        <v>379</v>
      </c>
      <c r="K23" s="308" t="s">
        <v>380</v>
      </c>
      <c r="L23" s="304" t="s">
        <v>78</v>
      </c>
      <c r="M23" s="288"/>
      <c r="N23" s="288"/>
      <c r="O23" s="288"/>
      <c r="P23" s="296"/>
      <c r="Q23" s="296"/>
      <c r="R23" s="296"/>
      <c r="S23" s="306" t="s">
        <v>1</v>
      </c>
      <c r="T23" s="306" t="s">
        <v>10</v>
      </c>
      <c r="U23" s="297"/>
      <c r="V23" s="297"/>
      <c r="W23" s="296"/>
      <c r="X23" s="296"/>
      <c r="Y23" s="296"/>
      <c r="Z23" s="296"/>
      <c r="AA23" s="296"/>
      <c r="AB23" s="296"/>
      <c r="AC23" s="296"/>
      <c r="AD23" s="296"/>
      <c r="AE23" s="296"/>
      <c r="AF23" s="296" t="s">
        <v>21</v>
      </c>
      <c r="AG23" s="296"/>
      <c r="AH23" s="296" t="s">
        <v>20</v>
      </c>
      <c r="AI23" s="296"/>
      <c r="AJ23" s="287" t="s">
        <v>19</v>
      </c>
      <c r="AK23" s="287" t="s">
        <v>18</v>
      </c>
      <c r="AL23" s="287" t="s">
        <v>17</v>
      </c>
      <c r="AM23" s="287" t="s">
        <v>16</v>
      </c>
      <c r="AN23" s="287" t="s">
        <v>15</v>
      </c>
      <c r="AO23" s="287" t="s">
        <v>14</v>
      </c>
      <c r="AP23" s="287" t="s">
        <v>13</v>
      </c>
      <c r="AQ23" s="298" t="s">
        <v>10</v>
      </c>
      <c r="AR23" s="296"/>
      <c r="AS23" s="296"/>
      <c r="AT23" s="296"/>
      <c r="AU23" s="296"/>
      <c r="AV23" s="301"/>
    </row>
    <row r="24" spans="1:48" ht="96.75" customHeight="1" x14ac:dyDescent="0.25">
      <c r="A24" s="289"/>
      <c r="B24" s="292"/>
      <c r="C24" s="289"/>
      <c r="D24" s="289"/>
      <c r="E24" s="303"/>
      <c r="F24" s="305"/>
      <c r="G24" s="305"/>
      <c r="H24" s="305"/>
      <c r="I24" s="309"/>
      <c r="J24" s="309"/>
      <c r="K24" s="309"/>
      <c r="L24" s="305"/>
      <c r="M24" s="289"/>
      <c r="N24" s="289"/>
      <c r="O24" s="289"/>
      <c r="P24" s="296"/>
      <c r="Q24" s="296"/>
      <c r="R24" s="296"/>
      <c r="S24" s="307"/>
      <c r="T24" s="307"/>
      <c r="U24" s="297"/>
      <c r="V24" s="297"/>
      <c r="W24" s="296"/>
      <c r="X24" s="296"/>
      <c r="Y24" s="296"/>
      <c r="Z24" s="296"/>
      <c r="AA24" s="296"/>
      <c r="AB24" s="296"/>
      <c r="AC24" s="296"/>
      <c r="AD24" s="296"/>
      <c r="AE24" s="296"/>
      <c r="AF24" s="84" t="s">
        <v>12</v>
      </c>
      <c r="AG24" s="84" t="s">
        <v>11</v>
      </c>
      <c r="AH24" s="85" t="s">
        <v>1</v>
      </c>
      <c r="AI24" s="85" t="s">
        <v>10</v>
      </c>
      <c r="AJ24" s="289"/>
      <c r="AK24" s="289"/>
      <c r="AL24" s="289"/>
      <c r="AM24" s="289"/>
      <c r="AN24" s="289"/>
      <c r="AO24" s="289"/>
      <c r="AP24" s="289"/>
      <c r="AQ24" s="299"/>
      <c r="AR24" s="296"/>
      <c r="AS24" s="296"/>
      <c r="AT24" s="296"/>
      <c r="AU24" s="296"/>
      <c r="AV24" s="301"/>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ht="167.25" customHeight="1" x14ac:dyDescent="0.25">
      <c r="A26" s="318">
        <v>1</v>
      </c>
      <c r="B26" s="109" t="s">
        <v>514</v>
      </c>
      <c r="C26" s="109" t="s">
        <v>565</v>
      </c>
      <c r="D26" s="319">
        <v>46022</v>
      </c>
      <c r="E26" s="318">
        <v>1</v>
      </c>
      <c r="F26" s="320">
        <v>0</v>
      </c>
      <c r="G26" s="320">
        <v>0</v>
      </c>
      <c r="H26" s="320">
        <v>0</v>
      </c>
      <c r="I26" s="320">
        <v>0</v>
      </c>
      <c r="J26" s="320">
        <v>0</v>
      </c>
      <c r="K26" s="320">
        <v>0</v>
      </c>
      <c r="L26" s="320">
        <v>1</v>
      </c>
      <c r="M26" s="109" t="s">
        <v>503</v>
      </c>
      <c r="N26" s="166" t="s">
        <v>504</v>
      </c>
      <c r="O26" s="167"/>
      <c r="P26" s="165">
        <v>2084.38</v>
      </c>
      <c r="Q26" s="165" t="s">
        <v>505</v>
      </c>
      <c r="R26" s="165">
        <v>2084.38</v>
      </c>
      <c r="S26" s="110" t="s">
        <v>506</v>
      </c>
      <c r="T26" s="110" t="s">
        <v>506</v>
      </c>
      <c r="U26" s="111" t="s">
        <v>507</v>
      </c>
      <c r="V26" s="165">
        <v>1</v>
      </c>
      <c r="W26" s="166" t="s">
        <v>508</v>
      </c>
      <c r="X26" s="165">
        <v>2084.38</v>
      </c>
      <c r="Y26" s="112" t="s">
        <v>509</v>
      </c>
      <c r="Z26" s="112" t="s">
        <v>509</v>
      </c>
      <c r="AA26" s="113">
        <v>0</v>
      </c>
      <c r="AB26" s="165">
        <v>2084.38</v>
      </c>
      <c r="AC26" s="166" t="s">
        <v>508</v>
      </c>
      <c r="AD26" s="168">
        <f>2501259.26/1000</f>
        <v>2501.2592599999998</v>
      </c>
      <c r="AE26" s="164"/>
      <c r="AF26" s="114">
        <v>32413531721</v>
      </c>
      <c r="AG26" s="115" t="s">
        <v>510</v>
      </c>
      <c r="AH26" s="169">
        <v>45404</v>
      </c>
      <c r="AI26" s="169">
        <v>45404</v>
      </c>
      <c r="AJ26" s="169">
        <v>45414</v>
      </c>
      <c r="AK26" s="169">
        <v>45418</v>
      </c>
      <c r="AL26" s="112" t="s">
        <v>323</v>
      </c>
      <c r="AM26" s="109" t="s">
        <v>511</v>
      </c>
      <c r="AN26" s="116" t="s">
        <v>323</v>
      </c>
      <c r="AO26" s="116" t="s">
        <v>323</v>
      </c>
      <c r="AP26" s="169">
        <v>45434</v>
      </c>
      <c r="AQ26" s="169">
        <v>45434</v>
      </c>
      <c r="AR26" s="169">
        <v>45434</v>
      </c>
      <c r="AS26" s="169">
        <v>45434</v>
      </c>
      <c r="AT26" s="169">
        <v>45560</v>
      </c>
      <c r="AU26" s="164"/>
      <c r="AV26" s="164"/>
    </row>
    <row r="27" spans="1:48" ht="205.5" customHeight="1" x14ac:dyDescent="0.25">
      <c r="A27" s="318">
        <v>2</v>
      </c>
      <c r="B27" s="109" t="s">
        <v>514</v>
      </c>
      <c r="C27" s="109" t="s">
        <v>565</v>
      </c>
      <c r="D27" s="319">
        <f>D26</f>
        <v>46022</v>
      </c>
      <c r="E27" s="318">
        <f>E26</f>
        <v>1</v>
      </c>
      <c r="F27" s="320">
        <f t="shared" ref="F27:L27" si="41">F26</f>
        <v>0</v>
      </c>
      <c r="G27" s="320">
        <f t="shared" si="41"/>
        <v>0</v>
      </c>
      <c r="H27" s="320">
        <f t="shared" si="41"/>
        <v>0</v>
      </c>
      <c r="I27" s="320">
        <f t="shared" si="41"/>
        <v>0</v>
      </c>
      <c r="J27" s="320">
        <f t="shared" si="41"/>
        <v>0</v>
      </c>
      <c r="K27" s="320">
        <f t="shared" si="41"/>
        <v>0</v>
      </c>
      <c r="L27" s="320">
        <f t="shared" si="41"/>
        <v>1</v>
      </c>
      <c r="M27" s="109" t="s">
        <v>503</v>
      </c>
      <c r="N27" s="166" t="s">
        <v>561</v>
      </c>
      <c r="O27" s="164"/>
      <c r="P27" s="165">
        <v>22862.53</v>
      </c>
      <c r="Q27" s="165" t="s">
        <v>505</v>
      </c>
      <c r="R27" s="165">
        <v>22862.53</v>
      </c>
      <c r="S27" s="110" t="s">
        <v>506</v>
      </c>
      <c r="T27" s="110" t="s">
        <v>506</v>
      </c>
      <c r="U27" s="111" t="s">
        <v>507</v>
      </c>
      <c r="V27" s="165">
        <v>2</v>
      </c>
      <c r="W27" s="166" t="s">
        <v>562</v>
      </c>
      <c r="X27" s="166" t="s">
        <v>563</v>
      </c>
      <c r="Y27" s="112" t="s">
        <v>509</v>
      </c>
      <c r="Z27" s="112" t="s">
        <v>509</v>
      </c>
      <c r="AA27" s="113">
        <v>0</v>
      </c>
      <c r="AB27" s="165">
        <v>22771.08</v>
      </c>
      <c r="AC27" s="166" t="s">
        <v>564</v>
      </c>
      <c r="AD27" s="168">
        <f>27325300.66/1000</f>
        <v>27325.300660000001</v>
      </c>
      <c r="AE27" s="164"/>
      <c r="AF27" s="114">
        <v>32514930144</v>
      </c>
      <c r="AG27" s="115" t="s">
        <v>510</v>
      </c>
      <c r="AH27" s="169">
        <v>45817</v>
      </c>
      <c r="AI27" s="169">
        <v>45817</v>
      </c>
      <c r="AJ27" s="169">
        <v>45827</v>
      </c>
      <c r="AK27" s="169">
        <v>45832</v>
      </c>
      <c r="AL27" s="170" t="s">
        <v>323</v>
      </c>
      <c r="AM27" s="110" t="s">
        <v>511</v>
      </c>
      <c r="AN27" s="169" t="s">
        <v>323</v>
      </c>
      <c r="AO27" s="116" t="s">
        <v>323</v>
      </c>
      <c r="AP27" s="169">
        <v>45845</v>
      </c>
      <c r="AQ27" s="169">
        <v>45845</v>
      </c>
      <c r="AR27" s="169">
        <v>45845</v>
      </c>
      <c r="AS27" s="169">
        <v>45845</v>
      </c>
      <c r="AT27" s="169">
        <v>45965</v>
      </c>
      <c r="AU27" s="164"/>
      <c r="AV27" s="1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xr:uid="{EA55428F-C1CA-4A09-851E-5962985FC58A}"/>
    <hyperlink ref="AG27" r:id="rId2" xr:uid="{2ADE2D54-5DD7-4489-85E0-872157B63947}"/>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130" zoomScaleNormal="90" zoomScaleSheetLayoutView="130" workbookViewId="0">
      <selection activeCell="B17" sqref="B17"/>
    </sheetView>
  </sheetViews>
  <sheetFormatPr defaultRowHeight="15.75" x14ac:dyDescent="0.25"/>
  <cols>
    <col min="1" max="2" width="66.140625" style="69"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ht="18.75" x14ac:dyDescent="0.25">
      <c r="B1" s="23" t="s">
        <v>67</v>
      </c>
    </row>
    <row r="2" spans="1:8" ht="18.75" x14ac:dyDescent="0.3">
      <c r="B2" s="11" t="s">
        <v>9</v>
      </c>
    </row>
    <row r="3" spans="1:8" ht="18.75" x14ac:dyDescent="0.3">
      <c r="B3" s="11" t="s">
        <v>538</v>
      </c>
    </row>
    <row r="4" spans="1:8" x14ac:dyDescent="0.25">
      <c r="B4" s="28"/>
    </row>
    <row r="5" spans="1:8" ht="18.75" x14ac:dyDescent="0.3">
      <c r="A5" s="311" t="s">
        <v>539</v>
      </c>
      <c r="B5" s="311"/>
      <c r="C5" s="41"/>
      <c r="D5" s="41"/>
      <c r="E5" s="41"/>
      <c r="F5" s="41"/>
      <c r="G5" s="41"/>
      <c r="H5" s="41"/>
    </row>
    <row r="6" spans="1:8" ht="18.75" x14ac:dyDescent="0.3">
      <c r="A6" s="86"/>
      <c r="B6" s="86"/>
      <c r="C6" s="86"/>
      <c r="D6" s="86"/>
      <c r="E6" s="86"/>
      <c r="F6" s="86"/>
      <c r="G6" s="86"/>
      <c r="H6" s="86"/>
    </row>
    <row r="7" spans="1:8" ht="18.75" x14ac:dyDescent="0.25">
      <c r="A7" s="178" t="s">
        <v>8</v>
      </c>
      <c r="B7" s="178"/>
      <c r="C7" s="9"/>
      <c r="D7" s="9"/>
      <c r="E7" s="9"/>
      <c r="F7" s="9"/>
      <c r="G7" s="9"/>
      <c r="H7" s="9"/>
    </row>
    <row r="8" spans="1:8" ht="18.75" x14ac:dyDescent="0.25">
      <c r="A8" s="9"/>
      <c r="B8" s="9"/>
      <c r="C8" s="9"/>
      <c r="D8" s="9"/>
      <c r="E8" s="9"/>
      <c r="F8" s="9"/>
      <c r="G8" s="9"/>
      <c r="H8" s="9"/>
    </row>
    <row r="9" spans="1:8" x14ac:dyDescent="0.25">
      <c r="A9" s="312" t="s">
        <v>514</v>
      </c>
      <c r="B9" s="312"/>
      <c r="C9" s="6"/>
      <c r="D9" s="6"/>
      <c r="E9" s="6"/>
      <c r="F9" s="6"/>
      <c r="G9" s="6"/>
      <c r="H9" s="6"/>
    </row>
    <row r="10" spans="1:8" x14ac:dyDescent="0.25">
      <c r="A10" s="175" t="s">
        <v>7</v>
      </c>
      <c r="B10" s="175"/>
      <c r="C10" s="4"/>
      <c r="D10" s="4"/>
      <c r="E10" s="4"/>
      <c r="F10" s="4"/>
      <c r="G10" s="4"/>
      <c r="H10" s="4"/>
    </row>
    <row r="11" spans="1:8" ht="18.75" x14ac:dyDescent="0.25">
      <c r="A11" s="9"/>
      <c r="B11" s="9"/>
      <c r="C11" s="9"/>
      <c r="D11" s="9"/>
      <c r="E11" s="9"/>
      <c r="F11" s="9"/>
      <c r="G11" s="9"/>
      <c r="H11" s="9"/>
    </row>
    <row r="12" spans="1:8" ht="30.75" customHeight="1" x14ac:dyDescent="0.25">
      <c r="A12" s="312" t="s">
        <v>502</v>
      </c>
      <c r="B12" s="312"/>
      <c r="C12" s="6"/>
      <c r="D12" s="6"/>
      <c r="E12" s="6"/>
      <c r="F12" s="6"/>
      <c r="G12" s="6"/>
      <c r="H12" s="6"/>
    </row>
    <row r="13" spans="1:8" x14ac:dyDescent="0.25">
      <c r="A13" s="175" t="s">
        <v>6</v>
      </c>
      <c r="B13" s="175"/>
      <c r="C13" s="4"/>
      <c r="D13" s="4"/>
      <c r="E13" s="4"/>
      <c r="F13" s="4"/>
      <c r="G13" s="4"/>
      <c r="H13" s="4"/>
    </row>
    <row r="14" spans="1:8" ht="18.75" x14ac:dyDescent="0.25">
      <c r="A14" s="8"/>
      <c r="B14" s="8"/>
      <c r="C14" s="8"/>
      <c r="D14" s="8"/>
      <c r="E14" s="8"/>
      <c r="F14" s="8"/>
      <c r="G14" s="8"/>
      <c r="H14" s="8"/>
    </row>
    <row r="15" spans="1:8" x14ac:dyDescent="0.25">
      <c r="A15" s="312" t="s">
        <v>554</v>
      </c>
      <c r="B15" s="312"/>
      <c r="C15" s="6"/>
      <c r="D15" s="6"/>
      <c r="E15" s="6"/>
      <c r="F15" s="6"/>
      <c r="G15" s="6"/>
      <c r="H15" s="6"/>
    </row>
    <row r="16" spans="1:8" x14ac:dyDescent="0.25">
      <c r="A16" s="175" t="s">
        <v>5</v>
      </c>
      <c r="B16" s="175"/>
      <c r="C16" s="4"/>
      <c r="D16" s="4"/>
      <c r="E16" s="4"/>
      <c r="F16" s="4"/>
      <c r="G16" s="4"/>
      <c r="H16" s="4"/>
    </row>
    <row r="17" spans="1:2" x14ac:dyDescent="0.25">
      <c r="B17" s="70"/>
    </row>
    <row r="18" spans="1:2" ht="33.75" customHeight="1" x14ac:dyDescent="0.25">
      <c r="A18" s="316" t="s">
        <v>456</v>
      </c>
      <c r="B18" s="317"/>
    </row>
    <row r="19" spans="1:2" x14ac:dyDescent="0.25">
      <c r="B19" s="28"/>
    </row>
    <row r="20" spans="1:2" ht="16.5" thickBot="1" x14ac:dyDescent="0.3">
      <c r="B20" s="71"/>
    </row>
    <row r="21" spans="1:2" ht="48.75" customHeight="1" thickBot="1" x14ac:dyDescent="0.3">
      <c r="A21" s="72" t="s">
        <v>330</v>
      </c>
      <c r="B21" s="139" t="str">
        <f>A15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row>
    <row r="22" spans="1:2" ht="16.5" thickBot="1" x14ac:dyDescent="0.3">
      <c r="A22" s="72" t="s">
        <v>331</v>
      </c>
      <c r="B22" s="140" t="s">
        <v>499</v>
      </c>
    </row>
    <row r="23" spans="1:2" ht="16.5" thickBot="1" x14ac:dyDescent="0.3">
      <c r="A23" s="72" t="s">
        <v>311</v>
      </c>
      <c r="B23" s="141" t="s">
        <v>494</v>
      </c>
    </row>
    <row r="24" spans="1:2" ht="16.5" thickBot="1" x14ac:dyDescent="0.3">
      <c r="A24" s="72" t="s">
        <v>332</v>
      </c>
      <c r="B24" s="141" t="s">
        <v>556</v>
      </c>
    </row>
    <row r="25" spans="1:2" ht="16.5" thickBot="1" x14ac:dyDescent="0.3">
      <c r="A25" s="73" t="s">
        <v>333</v>
      </c>
      <c r="B25" s="140">
        <v>2025</v>
      </c>
    </row>
    <row r="26" spans="1:2" ht="16.5" thickBot="1" x14ac:dyDescent="0.3">
      <c r="A26" s="74" t="s">
        <v>334</v>
      </c>
      <c r="B26" s="140" t="s">
        <v>495</v>
      </c>
    </row>
    <row r="27" spans="1:2" ht="29.25" thickBot="1" x14ac:dyDescent="0.3">
      <c r="A27" s="79" t="s">
        <v>540</v>
      </c>
      <c r="B27" s="142">
        <v>29.936300000000003</v>
      </c>
    </row>
    <row r="28" spans="1:2" ht="16.5" thickBot="1" x14ac:dyDescent="0.3">
      <c r="A28" s="76" t="s">
        <v>335</v>
      </c>
      <c r="B28" s="143" t="s">
        <v>553</v>
      </c>
    </row>
    <row r="29" spans="1:2" ht="29.25" thickBot="1" x14ac:dyDescent="0.3">
      <c r="A29" s="80" t="s">
        <v>336</v>
      </c>
      <c r="B29" s="143">
        <f>B33+B38</f>
        <v>29.826559920000001</v>
      </c>
    </row>
    <row r="30" spans="1:2" ht="29.25" thickBot="1" x14ac:dyDescent="0.3">
      <c r="A30" s="80" t="s">
        <v>337</v>
      </c>
      <c r="B30" s="143">
        <f>B29</f>
        <v>29.826559920000001</v>
      </c>
    </row>
    <row r="31" spans="1:2" ht="16.5" thickBot="1" x14ac:dyDescent="0.3">
      <c r="A31" s="76" t="s">
        <v>338</v>
      </c>
      <c r="B31" s="143"/>
    </row>
    <row r="32" spans="1:2" ht="29.25" thickBot="1" x14ac:dyDescent="0.3">
      <c r="A32" s="80" t="s">
        <v>339</v>
      </c>
      <c r="B32" s="143" t="s">
        <v>546</v>
      </c>
    </row>
    <row r="33" spans="1:2" ht="16.5" thickBot="1" x14ac:dyDescent="0.3">
      <c r="A33" s="76" t="s">
        <v>547</v>
      </c>
      <c r="B33" s="144">
        <v>2.5012592599999999</v>
      </c>
    </row>
    <row r="34" spans="1:2" ht="16.5" thickBot="1" x14ac:dyDescent="0.3">
      <c r="A34" s="76" t="s">
        <v>341</v>
      </c>
      <c r="B34" s="145">
        <f>B33/B27</f>
        <v>8.3552718939882337E-2</v>
      </c>
    </row>
    <row r="35" spans="1:2" ht="16.5" thickBot="1" x14ac:dyDescent="0.3">
      <c r="A35" s="76" t="s">
        <v>342</v>
      </c>
      <c r="B35" s="144">
        <v>2.5012592599999999</v>
      </c>
    </row>
    <row r="36" spans="1:2" ht="16.5" thickBot="1" x14ac:dyDescent="0.3">
      <c r="A36" s="76" t="s">
        <v>343</v>
      </c>
      <c r="B36" s="146">
        <v>2.0843827199999998</v>
      </c>
    </row>
    <row r="37" spans="1:2" ht="30.75" thickBot="1" x14ac:dyDescent="0.3">
      <c r="A37" s="80" t="s">
        <v>339</v>
      </c>
      <c r="B37" s="147" t="s">
        <v>548</v>
      </c>
    </row>
    <row r="38" spans="1:2" ht="16.5" thickBot="1" x14ac:dyDescent="0.3">
      <c r="A38" s="76" t="s">
        <v>549</v>
      </c>
      <c r="B38" s="146">
        <v>27.32530066</v>
      </c>
    </row>
    <row r="39" spans="1:2" ht="16.5" thickBot="1" x14ac:dyDescent="0.3">
      <c r="A39" s="76" t="s">
        <v>341</v>
      </c>
      <c r="B39" s="145">
        <f>B38/B27</f>
        <v>0.91278149470709469</v>
      </c>
    </row>
    <row r="40" spans="1:2" ht="16.5" thickBot="1" x14ac:dyDescent="0.3">
      <c r="A40" s="76" t="s">
        <v>342</v>
      </c>
      <c r="B40" s="143">
        <v>10.93012027</v>
      </c>
    </row>
    <row r="41" spans="1:2" ht="16.5" thickBot="1" x14ac:dyDescent="0.3">
      <c r="A41" s="76" t="s">
        <v>343</v>
      </c>
      <c r="B41" s="143">
        <v>0</v>
      </c>
    </row>
    <row r="42" spans="1:2" ht="29.25" thickBot="1" x14ac:dyDescent="0.3">
      <c r="A42" s="80" t="s">
        <v>344</v>
      </c>
      <c r="B42" s="143">
        <v>0</v>
      </c>
    </row>
    <row r="43" spans="1:2" ht="16.5" thickBot="1" x14ac:dyDescent="0.3">
      <c r="A43" s="76" t="s">
        <v>340</v>
      </c>
      <c r="B43" s="143">
        <v>0</v>
      </c>
    </row>
    <row r="44" spans="1:2" ht="16.5" thickBot="1" x14ac:dyDescent="0.3">
      <c r="A44" s="76" t="s">
        <v>341</v>
      </c>
      <c r="B44" s="143">
        <v>0</v>
      </c>
    </row>
    <row r="45" spans="1:2" ht="16.5" thickBot="1" x14ac:dyDescent="0.3">
      <c r="A45" s="76" t="s">
        <v>342</v>
      </c>
      <c r="B45" s="143">
        <v>0</v>
      </c>
    </row>
    <row r="46" spans="1:2" ht="16.5" thickBot="1" x14ac:dyDescent="0.3">
      <c r="A46" s="76" t="s">
        <v>343</v>
      </c>
      <c r="B46" s="143">
        <v>0</v>
      </c>
    </row>
    <row r="47" spans="1:2" ht="29.25" thickBot="1" x14ac:dyDescent="0.3">
      <c r="A47" s="75" t="s">
        <v>345</v>
      </c>
      <c r="B47" s="148">
        <v>1</v>
      </c>
    </row>
    <row r="48" spans="1:2" ht="16.5" thickBot="1" x14ac:dyDescent="0.3">
      <c r="A48" s="77" t="s">
        <v>338</v>
      </c>
      <c r="B48" s="149"/>
    </row>
    <row r="49" spans="1:2" ht="16.5" thickBot="1" x14ac:dyDescent="0.3">
      <c r="A49" s="77" t="s">
        <v>346</v>
      </c>
      <c r="B49" s="150">
        <f>B38/(B33+B38)</f>
        <v>0.91613986773168576</v>
      </c>
    </row>
    <row r="50" spans="1:2" ht="16.5" thickBot="1" x14ac:dyDescent="0.3">
      <c r="A50" s="77" t="s">
        <v>347</v>
      </c>
      <c r="B50" s="149" t="s">
        <v>541</v>
      </c>
    </row>
    <row r="51" spans="1:2" ht="16.5" thickBot="1" x14ac:dyDescent="0.3">
      <c r="A51" s="77" t="s">
        <v>348</v>
      </c>
      <c r="B51" s="151">
        <f>B47-B49</f>
        <v>8.3860132268314236E-2</v>
      </c>
    </row>
    <row r="52" spans="1:2" ht="16.5" thickBot="1" x14ac:dyDescent="0.3">
      <c r="A52" s="73" t="s">
        <v>349</v>
      </c>
      <c r="B52" s="150">
        <f>B53/B27</f>
        <v>0.44866531702314577</v>
      </c>
    </row>
    <row r="53" spans="1:2" ht="16.5" thickBot="1" x14ac:dyDescent="0.3">
      <c r="A53" s="73" t="s">
        <v>350</v>
      </c>
      <c r="B53" s="149">
        <f>B35+B40</f>
        <v>13.431379529999999</v>
      </c>
    </row>
    <row r="54" spans="1:2" ht="16.5" thickBot="1" x14ac:dyDescent="0.3">
      <c r="A54" s="73" t="s">
        <v>351</v>
      </c>
      <c r="B54" s="150">
        <f>B55/(B27/1.2)</f>
        <v>8.3552719073499371E-2</v>
      </c>
    </row>
    <row r="55" spans="1:2" ht="16.5" thickBot="1" x14ac:dyDescent="0.3">
      <c r="A55" s="74" t="s">
        <v>352</v>
      </c>
      <c r="B55" s="149">
        <f>B36+B41</f>
        <v>2.0843827199999998</v>
      </c>
    </row>
    <row r="56" spans="1:2" x14ac:dyDescent="0.25">
      <c r="A56" s="152" t="s">
        <v>353</v>
      </c>
      <c r="B56" s="153"/>
    </row>
    <row r="57" spans="1:2" ht="16.5" thickBot="1" x14ac:dyDescent="0.3">
      <c r="A57" s="154" t="s">
        <v>354</v>
      </c>
      <c r="B57" s="153" t="s">
        <v>514</v>
      </c>
    </row>
    <row r="58" spans="1:2" ht="16.5" thickBot="1" x14ac:dyDescent="0.3">
      <c r="A58" s="154" t="s">
        <v>355</v>
      </c>
      <c r="B58" s="143" t="s">
        <v>550</v>
      </c>
    </row>
    <row r="59" spans="1:2" ht="16.5" thickBot="1" x14ac:dyDescent="0.3">
      <c r="A59" s="154" t="s">
        <v>356</v>
      </c>
      <c r="B59" s="153" t="s">
        <v>483</v>
      </c>
    </row>
    <row r="60" spans="1:2" ht="16.5" thickBot="1" x14ac:dyDescent="0.3">
      <c r="A60" s="154" t="s">
        <v>357</v>
      </c>
      <c r="B60" s="143" t="s">
        <v>551</v>
      </c>
    </row>
    <row r="61" spans="1:2" ht="16.5" thickBot="1" x14ac:dyDescent="0.3">
      <c r="A61" s="154" t="s">
        <v>358</v>
      </c>
      <c r="B61" s="153" t="s">
        <v>483</v>
      </c>
    </row>
    <row r="62" spans="1:2" ht="30.75" thickBot="1" x14ac:dyDescent="0.3">
      <c r="A62" s="155" t="s">
        <v>359</v>
      </c>
      <c r="B62" s="156" t="s">
        <v>483</v>
      </c>
    </row>
    <row r="63" spans="1:2" ht="29.25" thickBot="1" x14ac:dyDescent="0.3">
      <c r="A63" s="73" t="s">
        <v>360</v>
      </c>
      <c r="B63" s="143"/>
    </row>
    <row r="64" spans="1:2" ht="16.5" thickBot="1" x14ac:dyDescent="0.3">
      <c r="A64" s="77" t="s">
        <v>338</v>
      </c>
      <c r="B64" s="157" t="s">
        <v>483</v>
      </c>
    </row>
    <row r="65" spans="1:2" ht="16.5" thickBot="1" x14ac:dyDescent="0.3">
      <c r="A65" s="77" t="s">
        <v>361</v>
      </c>
      <c r="B65" s="143" t="s">
        <v>483</v>
      </c>
    </row>
    <row r="66" spans="1:2" ht="16.5" thickBot="1" x14ac:dyDescent="0.3">
      <c r="A66" s="77" t="s">
        <v>362</v>
      </c>
      <c r="B66" s="157" t="s">
        <v>483</v>
      </c>
    </row>
    <row r="67" spans="1:2" ht="16.5" thickBot="1" x14ac:dyDescent="0.3">
      <c r="A67" s="81" t="s">
        <v>363</v>
      </c>
      <c r="B67" s="158"/>
    </row>
    <row r="68" spans="1:2" ht="16.5" thickBot="1" x14ac:dyDescent="0.3">
      <c r="A68" s="73" t="s">
        <v>364</v>
      </c>
      <c r="B68" s="159"/>
    </row>
    <row r="69" spans="1:2" ht="16.5" thickBot="1" x14ac:dyDescent="0.3">
      <c r="A69" s="78" t="s">
        <v>365</v>
      </c>
      <c r="B69" s="157" t="s">
        <v>535</v>
      </c>
    </row>
    <row r="70" spans="1:2" ht="16.5" thickBot="1" x14ac:dyDescent="0.3">
      <c r="A70" s="78" t="s">
        <v>366</v>
      </c>
      <c r="B70" s="157" t="s">
        <v>483</v>
      </c>
    </row>
    <row r="71" spans="1:2" ht="16.5" thickBot="1" x14ac:dyDescent="0.3">
      <c r="A71" s="78" t="s">
        <v>367</v>
      </c>
      <c r="B71" s="157" t="s">
        <v>483</v>
      </c>
    </row>
    <row r="72" spans="1:2" ht="29.25" thickBot="1" x14ac:dyDescent="0.3">
      <c r="A72" s="82" t="s">
        <v>368</v>
      </c>
      <c r="B72" s="157" t="s">
        <v>542</v>
      </c>
    </row>
    <row r="73" spans="1:2" ht="28.5" x14ac:dyDescent="0.25">
      <c r="A73" s="75" t="s">
        <v>369</v>
      </c>
      <c r="B73" s="313" t="s">
        <v>543</v>
      </c>
    </row>
    <row r="74" spans="1:2" x14ac:dyDescent="0.25">
      <c r="A74" s="78" t="s">
        <v>370</v>
      </c>
      <c r="B74" s="314"/>
    </row>
    <row r="75" spans="1:2" x14ac:dyDescent="0.25">
      <c r="A75" s="78" t="s">
        <v>371</v>
      </c>
      <c r="B75" s="314"/>
    </row>
    <row r="76" spans="1:2" x14ac:dyDescent="0.25">
      <c r="A76" s="78" t="s">
        <v>372</v>
      </c>
      <c r="B76" s="314"/>
    </row>
    <row r="77" spans="1:2" x14ac:dyDescent="0.25">
      <c r="A77" s="78" t="s">
        <v>373</v>
      </c>
      <c r="B77" s="314"/>
    </row>
    <row r="78" spans="1:2" ht="16.5" thickBot="1" x14ac:dyDescent="0.3">
      <c r="A78" s="83" t="s">
        <v>374</v>
      </c>
      <c r="B78" s="315"/>
    </row>
    <row r="81" spans="1:2" x14ac:dyDescent="0.25">
      <c r="A81" s="160"/>
      <c r="B81" s="161"/>
    </row>
    <row r="82" spans="1:2" x14ac:dyDescent="0.25">
      <c r="B82" s="162"/>
    </row>
    <row r="83" spans="1:2" x14ac:dyDescent="0.25">
      <c r="B83" s="16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40" zoomScaleSheetLayoutView="40" workbookViewId="0">
      <selection activeCell="S34" sqref="S3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3" t="s">
        <v>67</v>
      </c>
    </row>
    <row r="2" spans="1:28" s="7" customFormat="1" ht="18.75" customHeight="1" x14ac:dyDescent="0.3">
      <c r="A2" s="13"/>
      <c r="S2" s="11" t="s">
        <v>9</v>
      </c>
    </row>
    <row r="3" spans="1:28" s="7" customFormat="1" ht="18.75" x14ac:dyDescent="0.3">
      <c r="S3" s="11" t="s">
        <v>473</v>
      </c>
    </row>
    <row r="4" spans="1:28" s="7" customFormat="1" ht="18.75" customHeight="1" x14ac:dyDescent="0.2">
      <c r="A4" s="174" t="str">
        <f>'1. паспорт местоположение'!A5:C5</f>
        <v>Год раскрытия информации: 2025 год</v>
      </c>
      <c r="B4" s="174"/>
      <c r="C4" s="174"/>
      <c r="D4" s="174"/>
      <c r="E4" s="174"/>
      <c r="F4" s="174"/>
      <c r="G4" s="174"/>
      <c r="H4" s="174"/>
      <c r="I4" s="174"/>
      <c r="J4" s="174"/>
      <c r="K4" s="174"/>
      <c r="L4" s="174"/>
      <c r="M4" s="174"/>
      <c r="N4" s="174"/>
      <c r="O4" s="174"/>
      <c r="P4" s="174"/>
      <c r="Q4" s="174"/>
      <c r="R4" s="174"/>
      <c r="S4" s="174"/>
    </row>
    <row r="5" spans="1:28" s="7" customFormat="1" ht="15.75" x14ac:dyDescent="0.2">
      <c r="A5" s="12"/>
    </row>
    <row r="6" spans="1:28" s="7" customFormat="1" ht="18.75" x14ac:dyDescent="0.2">
      <c r="A6" s="178" t="s">
        <v>8</v>
      </c>
      <c r="B6" s="178"/>
      <c r="C6" s="178"/>
      <c r="D6" s="178"/>
      <c r="E6" s="178"/>
      <c r="F6" s="178"/>
      <c r="G6" s="178"/>
      <c r="H6" s="178"/>
      <c r="I6" s="178"/>
      <c r="J6" s="178"/>
      <c r="K6" s="178"/>
      <c r="L6" s="178"/>
      <c r="M6" s="178"/>
      <c r="N6" s="178"/>
      <c r="O6" s="178"/>
      <c r="P6" s="178"/>
      <c r="Q6" s="178"/>
      <c r="R6" s="178"/>
      <c r="S6" s="178"/>
      <c r="T6" s="9"/>
      <c r="U6" s="9"/>
      <c r="V6" s="9"/>
      <c r="W6" s="9"/>
      <c r="X6" s="9"/>
      <c r="Y6" s="9"/>
      <c r="Z6" s="9"/>
      <c r="AA6" s="9"/>
      <c r="AB6" s="9"/>
    </row>
    <row r="7" spans="1:28" s="7" customFormat="1" ht="18.75" x14ac:dyDescent="0.2">
      <c r="A7" s="178"/>
      <c r="B7" s="178"/>
      <c r="C7" s="178"/>
      <c r="D7" s="178"/>
      <c r="E7" s="178"/>
      <c r="F7" s="178"/>
      <c r="G7" s="178"/>
      <c r="H7" s="178"/>
      <c r="I7" s="178"/>
      <c r="J7" s="178"/>
      <c r="K7" s="178"/>
      <c r="L7" s="178"/>
      <c r="M7" s="178"/>
      <c r="N7" s="178"/>
      <c r="O7" s="178"/>
      <c r="P7" s="178"/>
      <c r="Q7" s="178"/>
      <c r="R7" s="178"/>
      <c r="S7" s="178"/>
      <c r="T7" s="9"/>
      <c r="U7" s="9"/>
      <c r="V7" s="9"/>
      <c r="W7" s="9"/>
      <c r="X7" s="9"/>
      <c r="Y7" s="9"/>
      <c r="Z7" s="9"/>
      <c r="AA7" s="9"/>
      <c r="AB7" s="9"/>
    </row>
    <row r="8" spans="1:28" s="7" customFormat="1" ht="18.75" x14ac:dyDescent="0.2">
      <c r="A8" s="182" t="str">
        <f>'1. паспорт местоположение'!A9:C9</f>
        <v>Акционерное общество "Самарская сетевая компания"</v>
      </c>
      <c r="B8" s="182"/>
      <c r="C8" s="182"/>
      <c r="D8" s="182"/>
      <c r="E8" s="182"/>
      <c r="F8" s="182"/>
      <c r="G8" s="182"/>
      <c r="H8" s="182"/>
      <c r="I8" s="182"/>
      <c r="J8" s="182"/>
      <c r="K8" s="182"/>
      <c r="L8" s="182"/>
      <c r="M8" s="182"/>
      <c r="N8" s="182"/>
      <c r="O8" s="182"/>
      <c r="P8" s="182"/>
      <c r="Q8" s="182"/>
      <c r="R8" s="182"/>
      <c r="S8" s="182"/>
      <c r="T8" s="9"/>
      <c r="U8" s="9"/>
      <c r="V8" s="9"/>
      <c r="W8" s="9"/>
      <c r="X8" s="9"/>
      <c r="Y8" s="9"/>
      <c r="Z8" s="9"/>
      <c r="AA8" s="9"/>
      <c r="AB8" s="9"/>
    </row>
    <row r="9" spans="1:28" s="7" customFormat="1" ht="18.75" x14ac:dyDescent="0.2">
      <c r="A9" s="175" t="s">
        <v>7</v>
      </c>
      <c r="B9" s="175"/>
      <c r="C9" s="175"/>
      <c r="D9" s="175"/>
      <c r="E9" s="175"/>
      <c r="F9" s="175"/>
      <c r="G9" s="175"/>
      <c r="H9" s="175"/>
      <c r="I9" s="175"/>
      <c r="J9" s="175"/>
      <c r="K9" s="175"/>
      <c r="L9" s="175"/>
      <c r="M9" s="175"/>
      <c r="N9" s="175"/>
      <c r="O9" s="175"/>
      <c r="P9" s="175"/>
      <c r="Q9" s="175"/>
      <c r="R9" s="175"/>
      <c r="S9" s="175"/>
      <c r="T9" s="9"/>
      <c r="U9" s="9"/>
      <c r="V9" s="9"/>
      <c r="W9" s="9"/>
      <c r="X9" s="9"/>
      <c r="Y9" s="9"/>
      <c r="Z9" s="9"/>
      <c r="AA9" s="9"/>
      <c r="AB9" s="9"/>
    </row>
    <row r="10" spans="1:28" s="7" customFormat="1" ht="18.75" x14ac:dyDescent="0.2">
      <c r="A10" s="178"/>
      <c r="B10" s="178"/>
      <c r="C10" s="178"/>
      <c r="D10" s="178"/>
      <c r="E10" s="178"/>
      <c r="F10" s="178"/>
      <c r="G10" s="178"/>
      <c r="H10" s="178"/>
      <c r="I10" s="178"/>
      <c r="J10" s="178"/>
      <c r="K10" s="178"/>
      <c r="L10" s="178"/>
      <c r="M10" s="178"/>
      <c r="N10" s="178"/>
      <c r="O10" s="178"/>
      <c r="P10" s="178"/>
      <c r="Q10" s="178"/>
      <c r="R10" s="178"/>
      <c r="S10" s="178"/>
      <c r="T10" s="9"/>
      <c r="U10" s="9"/>
      <c r="V10" s="9"/>
      <c r="W10" s="9"/>
      <c r="X10" s="9"/>
      <c r="Y10" s="9"/>
      <c r="Z10" s="9"/>
      <c r="AA10" s="9"/>
      <c r="AB10" s="9"/>
    </row>
    <row r="11" spans="1:28" s="7" customFormat="1" ht="18.75" x14ac:dyDescent="0.2">
      <c r="A11" s="180" t="str">
        <f>'1. паспорт местоположение'!A12:C12</f>
        <v>P_RZA_0001</v>
      </c>
      <c r="B11" s="180"/>
      <c r="C11" s="180"/>
      <c r="D11" s="180"/>
      <c r="E11" s="180"/>
      <c r="F11" s="180"/>
      <c r="G11" s="180"/>
      <c r="H11" s="180"/>
      <c r="I11" s="180"/>
      <c r="J11" s="180"/>
      <c r="K11" s="180"/>
      <c r="L11" s="180"/>
      <c r="M11" s="180"/>
      <c r="N11" s="180"/>
      <c r="O11" s="180"/>
      <c r="P11" s="180"/>
      <c r="Q11" s="180"/>
      <c r="R11" s="180"/>
      <c r="S11" s="180"/>
      <c r="T11" s="9"/>
      <c r="U11" s="9"/>
      <c r="V11" s="9"/>
      <c r="W11" s="9"/>
      <c r="X11" s="9"/>
      <c r="Y11" s="9"/>
      <c r="Z11" s="9"/>
      <c r="AA11" s="9"/>
      <c r="AB11" s="9"/>
    </row>
    <row r="12" spans="1:28" s="7" customFormat="1" ht="18.75" x14ac:dyDescent="0.2">
      <c r="A12" s="175" t="s">
        <v>6</v>
      </c>
      <c r="B12" s="175"/>
      <c r="C12" s="175"/>
      <c r="D12" s="175"/>
      <c r="E12" s="175"/>
      <c r="F12" s="175"/>
      <c r="G12" s="175"/>
      <c r="H12" s="175"/>
      <c r="I12" s="175"/>
      <c r="J12" s="175"/>
      <c r="K12" s="175"/>
      <c r="L12" s="175"/>
      <c r="M12" s="175"/>
      <c r="N12" s="175"/>
      <c r="O12" s="175"/>
      <c r="P12" s="175"/>
      <c r="Q12" s="175"/>
      <c r="R12" s="175"/>
      <c r="S12" s="175"/>
      <c r="T12" s="9"/>
      <c r="U12" s="9"/>
      <c r="V12" s="9"/>
      <c r="W12" s="9"/>
      <c r="X12" s="9"/>
      <c r="Y12" s="9"/>
      <c r="Z12" s="9"/>
      <c r="AA12" s="9"/>
      <c r="AB12" s="9"/>
    </row>
    <row r="13" spans="1:28" s="7" customFormat="1" ht="15.75" customHeight="1" x14ac:dyDescent="0.2">
      <c r="A13" s="183"/>
      <c r="B13" s="183"/>
      <c r="C13" s="183"/>
      <c r="D13" s="183"/>
      <c r="E13" s="183"/>
      <c r="F13" s="183"/>
      <c r="G13" s="183"/>
      <c r="H13" s="183"/>
      <c r="I13" s="183"/>
      <c r="J13" s="183"/>
      <c r="K13" s="183"/>
      <c r="L13" s="183"/>
      <c r="M13" s="183"/>
      <c r="N13" s="183"/>
      <c r="O13" s="183"/>
      <c r="P13" s="183"/>
      <c r="Q13" s="183"/>
      <c r="R13" s="183"/>
      <c r="S13" s="183"/>
      <c r="T13" s="3"/>
      <c r="U13" s="3"/>
      <c r="V13" s="3"/>
      <c r="W13" s="3"/>
      <c r="X13" s="3"/>
      <c r="Y13" s="3"/>
      <c r="Z13" s="3"/>
      <c r="AA13" s="3"/>
      <c r="AB13" s="3"/>
    </row>
    <row r="14" spans="1:28" s="2" customFormat="1" ht="15.75" x14ac:dyDescent="0.2">
      <c r="A14"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4" s="182"/>
      <c r="C14" s="182"/>
      <c r="D14" s="182"/>
      <c r="E14" s="182"/>
      <c r="F14" s="182"/>
      <c r="G14" s="182"/>
      <c r="H14" s="182"/>
      <c r="I14" s="182"/>
      <c r="J14" s="182"/>
      <c r="K14" s="182"/>
      <c r="L14" s="182"/>
      <c r="M14" s="182"/>
      <c r="N14" s="182"/>
      <c r="O14" s="182"/>
      <c r="P14" s="182"/>
      <c r="Q14" s="182"/>
      <c r="R14" s="182"/>
      <c r="S14" s="182"/>
      <c r="T14" s="6"/>
      <c r="U14" s="6"/>
      <c r="V14" s="6"/>
      <c r="W14" s="6"/>
      <c r="X14" s="6"/>
      <c r="Y14" s="6"/>
      <c r="Z14" s="6"/>
      <c r="AA14" s="6"/>
      <c r="AB14" s="6"/>
    </row>
    <row r="15" spans="1:28" s="2" customFormat="1" ht="15" customHeight="1" x14ac:dyDescent="0.2">
      <c r="A15" s="175" t="s">
        <v>5</v>
      </c>
      <c r="B15" s="175"/>
      <c r="C15" s="175"/>
      <c r="D15" s="175"/>
      <c r="E15" s="175"/>
      <c r="F15" s="175"/>
      <c r="G15" s="175"/>
      <c r="H15" s="175"/>
      <c r="I15" s="175"/>
      <c r="J15" s="175"/>
      <c r="K15" s="175"/>
      <c r="L15" s="175"/>
      <c r="M15" s="175"/>
      <c r="N15" s="175"/>
      <c r="O15" s="175"/>
      <c r="P15" s="175"/>
      <c r="Q15" s="175"/>
      <c r="R15" s="175"/>
      <c r="S15" s="175"/>
      <c r="T15" s="4"/>
      <c r="U15" s="4"/>
      <c r="V15" s="4"/>
      <c r="W15" s="4"/>
      <c r="X15" s="4"/>
      <c r="Y15" s="4"/>
      <c r="Z15" s="4"/>
      <c r="AA15" s="4"/>
      <c r="AB15" s="4"/>
    </row>
    <row r="16" spans="1:28" s="2" customFormat="1" ht="15" customHeight="1" x14ac:dyDescent="0.2">
      <c r="A16" s="183"/>
      <c r="B16" s="183"/>
      <c r="C16" s="183"/>
      <c r="D16" s="183"/>
      <c r="E16" s="183"/>
      <c r="F16" s="183"/>
      <c r="G16" s="183"/>
      <c r="H16" s="183"/>
      <c r="I16" s="183"/>
      <c r="J16" s="183"/>
      <c r="K16" s="183"/>
      <c r="L16" s="183"/>
      <c r="M16" s="183"/>
      <c r="N16" s="183"/>
      <c r="O16" s="183"/>
      <c r="P16" s="183"/>
      <c r="Q16" s="183"/>
      <c r="R16" s="183"/>
      <c r="S16" s="183"/>
      <c r="T16" s="3"/>
      <c r="U16" s="3"/>
      <c r="V16" s="3"/>
      <c r="W16" s="3"/>
      <c r="X16" s="3"/>
      <c r="Y16" s="3"/>
    </row>
    <row r="17" spans="1:28" s="2" customFormat="1" ht="45.75" customHeight="1" x14ac:dyDescent="0.2">
      <c r="A17" s="176" t="s">
        <v>433</v>
      </c>
      <c r="B17" s="176"/>
      <c r="C17" s="176"/>
      <c r="D17" s="176"/>
      <c r="E17" s="176"/>
      <c r="F17" s="176"/>
      <c r="G17" s="176"/>
      <c r="H17" s="176"/>
      <c r="I17" s="176"/>
      <c r="J17" s="176"/>
      <c r="K17" s="176"/>
      <c r="L17" s="176"/>
      <c r="M17" s="176"/>
      <c r="N17" s="176"/>
      <c r="O17" s="176"/>
      <c r="P17" s="176"/>
      <c r="Q17" s="176"/>
      <c r="R17" s="176"/>
      <c r="S17" s="176"/>
      <c r="T17" s="5"/>
      <c r="U17" s="5"/>
      <c r="V17" s="5"/>
      <c r="W17" s="5"/>
      <c r="X17" s="5"/>
      <c r="Y17" s="5"/>
      <c r="Z17" s="5"/>
      <c r="AA17" s="5"/>
      <c r="AB17" s="5"/>
    </row>
    <row r="18" spans="1:28" s="2" customFormat="1" ht="15" customHeight="1" x14ac:dyDescent="0.2">
      <c r="A18" s="184"/>
      <c r="B18" s="184"/>
      <c r="C18" s="184"/>
      <c r="D18" s="184"/>
      <c r="E18" s="184"/>
      <c r="F18" s="184"/>
      <c r="G18" s="184"/>
      <c r="H18" s="184"/>
      <c r="I18" s="184"/>
      <c r="J18" s="184"/>
      <c r="K18" s="184"/>
      <c r="L18" s="184"/>
      <c r="M18" s="184"/>
      <c r="N18" s="184"/>
      <c r="O18" s="184"/>
      <c r="P18" s="184"/>
      <c r="Q18" s="184"/>
      <c r="R18" s="184"/>
      <c r="S18" s="184"/>
      <c r="T18" s="3"/>
      <c r="U18" s="3"/>
      <c r="V18" s="3"/>
      <c r="W18" s="3"/>
      <c r="X18" s="3"/>
      <c r="Y18" s="3"/>
    </row>
    <row r="19" spans="1:28" s="2" customFormat="1" ht="54" customHeight="1" x14ac:dyDescent="0.2">
      <c r="A19" s="185" t="s">
        <v>4</v>
      </c>
      <c r="B19" s="185" t="s">
        <v>98</v>
      </c>
      <c r="C19" s="186" t="s">
        <v>329</v>
      </c>
      <c r="D19" s="185" t="s">
        <v>328</v>
      </c>
      <c r="E19" s="185" t="s">
        <v>97</v>
      </c>
      <c r="F19" s="185" t="s">
        <v>96</v>
      </c>
      <c r="G19" s="185" t="s">
        <v>324</v>
      </c>
      <c r="H19" s="185" t="s">
        <v>95</v>
      </c>
      <c r="I19" s="185" t="s">
        <v>94</v>
      </c>
      <c r="J19" s="185" t="s">
        <v>93</v>
      </c>
      <c r="K19" s="185" t="s">
        <v>92</v>
      </c>
      <c r="L19" s="185" t="s">
        <v>91</v>
      </c>
      <c r="M19" s="185" t="s">
        <v>90</v>
      </c>
      <c r="N19" s="185" t="s">
        <v>89</v>
      </c>
      <c r="O19" s="185" t="s">
        <v>88</v>
      </c>
      <c r="P19" s="185" t="s">
        <v>87</v>
      </c>
      <c r="Q19" s="185" t="s">
        <v>327</v>
      </c>
      <c r="R19" s="185"/>
      <c r="S19" s="188" t="s">
        <v>427</v>
      </c>
      <c r="T19" s="3"/>
      <c r="U19" s="3"/>
      <c r="V19" s="3"/>
      <c r="W19" s="3"/>
      <c r="X19" s="3"/>
      <c r="Y19" s="3"/>
    </row>
    <row r="20" spans="1:28" s="2" customFormat="1" ht="180.75" customHeight="1" x14ac:dyDescent="0.2">
      <c r="A20" s="185"/>
      <c r="B20" s="185"/>
      <c r="C20" s="187"/>
      <c r="D20" s="185"/>
      <c r="E20" s="185"/>
      <c r="F20" s="185"/>
      <c r="G20" s="185"/>
      <c r="H20" s="185"/>
      <c r="I20" s="185"/>
      <c r="J20" s="185"/>
      <c r="K20" s="185"/>
      <c r="L20" s="185"/>
      <c r="M20" s="185"/>
      <c r="N20" s="185"/>
      <c r="O20" s="185"/>
      <c r="P20" s="185"/>
      <c r="Q20" s="26" t="s">
        <v>325</v>
      </c>
      <c r="R20" s="27" t="s">
        <v>326</v>
      </c>
      <c r="S20" s="188"/>
      <c r="T20" s="3"/>
      <c r="U20" s="3"/>
      <c r="V20" s="3"/>
      <c r="W20" s="3"/>
      <c r="X20" s="3"/>
      <c r="Y20" s="3"/>
    </row>
    <row r="21" spans="1:28" s="2"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3"/>
      <c r="U21" s="3"/>
      <c r="V21" s="3"/>
      <c r="W21" s="3"/>
      <c r="X21" s="3"/>
      <c r="Y21" s="3"/>
    </row>
    <row r="22" spans="1:28" s="2" customFormat="1" ht="32.25" customHeight="1" x14ac:dyDescent="0.2">
      <c r="A22" s="21" t="s">
        <v>483</v>
      </c>
      <c r="B22" s="21" t="s">
        <v>483</v>
      </c>
      <c r="C22" s="21" t="s">
        <v>483</v>
      </c>
      <c r="D22" s="21" t="s">
        <v>483</v>
      </c>
      <c r="E22" s="21" t="s">
        <v>483</v>
      </c>
      <c r="F22" s="21" t="s">
        <v>483</v>
      </c>
      <c r="G22" s="21" t="s">
        <v>483</v>
      </c>
      <c r="H22" s="21" t="s">
        <v>483</v>
      </c>
      <c r="I22" s="21" t="s">
        <v>483</v>
      </c>
      <c r="J22" s="21" t="s">
        <v>483</v>
      </c>
      <c r="K22" s="21" t="s">
        <v>483</v>
      </c>
      <c r="L22" s="21" t="s">
        <v>483</v>
      </c>
      <c r="M22" s="21" t="s">
        <v>483</v>
      </c>
      <c r="N22" s="21" t="s">
        <v>483</v>
      </c>
      <c r="O22" s="21" t="s">
        <v>483</v>
      </c>
      <c r="P22" s="21" t="s">
        <v>483</v>
      </c>
      <c r="Q22" s="21" t="s">
        <v>483</v>
      </c>
      <c r="R22" s="21" t="s">
        <v>483</v>
      </c>
      <c r="S22" s="21" t="s">
        <v>483</v>
      </c>
      <c r="T22" s="3"/>
      <c r="U22" s="3"/>
      <c r="V22" s="3"/>
      <c r="W22" s="3"/>
      <c r="X22" s="3"/>
      <c r="Y22" s="3"/>
    </row>
    <row r="23" spans="1:28" ht="20.25" customHeight="1" x14ac:dyDescent="0.25">
      <c r="A23" s="68"/>
      <c r="B23" s="29" t="s">
        <v>322</v>
      </c>
      <c r="C23" s="21" t="s">
        <v>483</v>
      </c>
      <c r="D23" s="21" t="s">
        <v>483</v>
      </c>
      <c r="E23" s="21" t="s">
        <v>483</v>
      </c>
      <c r="F23" s="21" t="s">
        <v>483</v>
      </c>
      <c r="G23" s="21" t="s">
        <v>483</v>
      </c>
      <c r="H23" s="21" t="s">
        <v>483</v>
      </c>
      <c r="I23" s="21" t="s">
        <v>483</v>
      </c>
      <c r="J23" s="21" t="s">
        <v>483</v>
      </c>
      <c r="K23" s="21" t="s">
        <v>483</v>
      </c>
      <c r="L23" s="21" t="s">
        <v>483</v>
      </c>
      <c r="M23" s="21" t="s">
        <v>483</v>
      </c>
      <c r="N23" s="21" t="s">
        <v>483</v>
      </c>
      <c r="O23" s="21" t="s">
        <v>483</v>
      </c>
      <c r="P23" s="21" t="s">
        <v>483</v>
      </c>
      <c r="Q23" s="21" t="s">
        <v>483</v>
      </c>
      <c r="R23" s="21" t="s">
        <v>483</v>
      </c>
      <c r="S23" s="21" t="s">
        <v>483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R33" sqref="R33"/>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23" t="s">
        <v>67</v>
      </c>
    </row>
    <row r="3" spans="1:20" s="7" customFormat="1" ht="18.75" customHeight="1" x14ac:dyDescent="0.3">
      <c r="A3" s="13"/>
      <c r="T3" s="11" t="s">
        <v>9</v>
      </c>
    </row>
    <row r="4" spans="1:20" s="7" customFormat="1" ht="18.75" customHeight="1" x14ac:dyDescent="0.3">
      <c r="A4" s="13"/>
      <c r="T4" s="11" t="s">
        <v>473</v>
      </c>
    </row>
    <row r="5" spans="1:20" s="7" customFormat="1" ht="18.75" customHeight="1" x14ac:dyDescent="0.3">
      <c r="A5" s="13"/>
      <c r="T5" s="11"/>
    </row>
    <row r="6" spans="1:20" s="7" customFormat="1" x14ac:dyDescent="0.2">
      <c r="A6" s="174" t="str">
        <f>'1. паспорт местоположение'!A5:C5</f>
        <v>Год раскрытия информации: 2025 год</v>
      </c>
      <c r="B6" s="174"/>
      <c r="C6" s="174"/>
      <c r="D6" s="174"/>
      <c r="E6" s="174"/>
      <c r="F6" s="174"/>
      <c r="G6" s="174"/>
      <c r="H6" s="174"/>
      <c r="I6" s="174"/>
      <c r="J6" s="174"/>
      <c r="K6" s="174"/>
      <c r="L6" s="174"/>
      <c r="M6" s="174"/>
      <c r="N6" s="174"/>
      <c r="O6" s="174"/>
      <c r="P6" s="174"/>
      <c r="Q6" s="174"/>
      <c r="R6" s="174"/>
      <c r="S6" s="174"/>
      <c r="T6" s="174"/>
    </row>
    <row r="7" spans="1:20" s="7" customFormat="1" x14ac:dyDescent="0.2">
      <c r="A7" s="12"/>
    </row>
    <row r="8" spans="1:20" s="7" customFormat="1" ht="18.75" x14ac:dyDescent="0.2">
      <c r="A8" s="178" t="s">
        <v>8</v>
      </c>
      <c r="B8" s="178"/>
      <c r="C8" s="178"/>
      <c r="D8" s="178"/>
      <c r="E8" s="178"/>
      <c r="F8" s="178"/>
      <c r="G8" s="178"/>
      <c r="H8" s="178"/>
      <c r="I8" s="178"/>
      <c r="J8" s="178"/>
      <c r="K8" s="178"/>
      <c r="L8" s="178"/>
      <c r="M8" s="178"/>
      <c r="N8" s="178"/>
      <c r="O8" s="178"/>
      <c r="P8" s="178"/>
      <c r="Q8" s="178"/>
      <c r="R8" s="178"/>
      <c r="S8" s="178"/>
      <c r="T8" s="178"/>
    </row>
    <row r="9" spans="1:20" s="7" customFormat="1" ht="18.75" x14ac:dyDescent="0.2">
      <c r="A9" s="178"/>
      <c r="B9" s="178"/>
      <c r="C9" s="178"/>
      <c r="D9" s="178"/>
      <c r="E9" s="178"/>
      <c r="F9" s="178"/>
      <c r="G9" s="178"/>
      <c r="H9" s="178"/>
      <c r="I9" s="178"/>
      <c r="J9" s="178"/>
      <c r="K9" s="178"/>
      <c r="L9" s="178"/>
      <c r="M9" s="178"/>
      <c r="N9" s="178"/>
      <c r="O9" s="178"/>
      <c r="P9" s="178"/>
      <c r="Q9" s="178"/>
      <c r="R9" s="178"/>
      <c r="S9" s="178"/>
      <c r="T9" s="178"/>
    </row>
    <row r="10" spans="1:20" s="7" customFormat="1" ht="18.75" customHeight="1" x14ac:dyDescent="0.2">
      <c r="A10" s="182" t="str">
        <f>'1. паспорт местоположение'!A9:C9</f>
        <v>Акционерное общество "Самарская сетевая компания"</v>
      </c>
      <c r="B10" s="182"/>
      <c r="C10" s="182"/>
      <c r="D10" s="182"/>
      <c r="E10" s="182"/>
      <c r="F10" s="182"/>
      <c r="G10" s="182"/>
      <c r="H10" s="182"/>
      <c r="I10" s="182"/>
      <c r="J10" s="182"/>
      <c r="K10" s="182"/>
      <c r="L10" s="182"/>
      <c r="M10" s="182"/>
      <c r="N10" s="182"/>
      <c r="O10" s="182"/>
      <c r="P10" s="182"/>
      <c r="Q10" s="182"/>
      <c r="R10" s="182"/>
      <c r="S10" s="182"/>
      <c r="T10" s="182"/>
    </row>
    <row r="11" spans="1:20" s="7" customFormat="1" ht="18.75" customHeight="1" x14ac:dyDescent="0.2">
      <c r="A11" s="175" t="s">
        <v>7</v>
      </c>
      <c r="B11" s="175"/>
      <c r="C11" s="175"/>
      <c r="D11" s="175"/>
      <c r="E11" s="175"/>
      <c r="F11" s="175"/>
      <c r="G11" s="175"/>
      <c r="H11" s="175"/>
      <c r="I11" s="175"/>
      <c r="J11" s="175"/>
      <c r="K11" s="175"/>
      <c r="L11" s="175"/>
      <c r="M11" s="175"/>
      <c r="N11" s="175"/>
      <c r="O11" s="175"/>
      <c r="P11" s="175"/>
      <c r="Q11" s="175"/>
      <c r="R11" s="175"/>
      <c r="S11" s="175"/>
      <c r="T11" s="175"/>
    </row>
    <row r="12" spans="1:20" s="7" customFormat="1" ht="18.75" x14ac:dyDescent="0.2">
      <c r="A12" s="178"/>
      <c r="B12" s="178"/>
      <c r="C12" s="178"/>
      <c r="D12" s="178"/>
      <c r="E12" s="178"/>
      <c r="F12" s="178"/>
      <c r="G12" s="178"/>
      <c r="H12" s="178"/>
      <c r="I12" s="178"/>
      <c r="J12" s="178"/>
      <c r="K12" s="178"/>
      <c r="L12" s="178"/>
      <c r="M12" s="178"/>
      <c r="N12" s="178"/>
      <c r="O12" s="178"/>
      <c r="P12" s="178"/>
      <c r="Q12" s="178"/>
      <c r="R12" s="178"/>
      <c r="S12" s="178"/>
      <c r="T12" s="178"/>
    </row>
    <row r="13" spans="1:20" s="7" customFormat="1" ht="18.75" customHeight="1" x14ac:dyDescent="0.2">
      <c r="A13" s="180" t="str">
        <f>'1. паспорт местоположение'!A12:C12</f>
        <v>P_RZA_0001</v>
      </c>
      <c r="B13" s="180"/>
      <c r="C13" s="180"/>
      <c r="D13" s="180"/>
      <c r="E13" s="180"/>
      <c r="F13" s="180"/>
      <c r="G13" s="180"/>
      <c r="H13" s="180"/>
      <c r="I13" s="180"/>
      <c r="J13" s="180"/>
      <c r="K13" s="180"/>
      <c r="L13" s="180"/>
      <c r="M13" s="180"/>
      <c r="N13" s="180"/>
      <c r="O13" s="180"/>
      <c r="P13" s="180"/>
      <c r="Q13" s="180"/>
      <c r="R13" s="180"/>
      <c r="S13" s="180"/>
      <c r="T13" s="180"/>
    </row>
    <row r="14" spans="1:20" s="7" customFormat="1" ht="18.75" customHeight="1" x14ac:dyDescent="0.2">
      <c r="A14" s="175" t="s">
        <v>6</v>
      </c>
      <c r="B14" s="175"/>
      <c r="C14" s="175"/>
      <c r="D14" s="175"/>
      <c r="E14" s="175"/>
      <c r="F14" s="175"/>
      <c r="G14" s="175"/>
      <c r="H14" s="175"/>
      <c r="I14" s="175"/>
      <c r="J14" s="175"/>
      <c r="K14" s="175"/>
      <c r="L14" s="175"/>
      <c r="M14" s="175"/>
      <c r="N14" s="175"/>
      <c r="O14" s="175"/>
      <c r="P14" s="175"/>
      <c r="Q14" s="175"/>
      <c r="R14" s="175"/>
      <c r="S14" s="175"/>
      <c r="T14" s="175"/>
    </row>
    <row r="15" spans="1:20" s="7" customFormat="1" ht="15.75" customHeight="1" x14ac:dyDescent="0.2">
      <c r="A15" s="183"/>
      <c r="B15" s="183"/>
      <c r="C15" s="183"/>
      <c r="D15" s="183"/>
      <c r="E15" s="183"/>
      <c r="F15" s="183"/>
      <c r="G15" s="183"/>
      <c r="H15" s="183"/>
      <c r="I15" s="183"/>
      <c r="J15" s="183"/>
      <c r="K15" s="183"/>
      <c r="L15" s="183"/>
      <c r="M15" s="183"/>
      <c r="N15" s="183"/>
      <c r="O15" s="183"/>
      <c r="P15" s="183"/>
      <c r="Q15" s="183"/>
      <c r="R15" s="183"/>
      <c r="S15" s="183"/>
      <c r="T15" s="183"/>
    </row>
    <row r="16" spans="1:20" s="2" customFormat="1" x14ac:dyDescent="0.2">
      <c r="A16"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6" s="182"/>
      <c r="C16" s="182"/>
      <c r="D16" s="182"/>
      <c r="E16" s="182"/>
      <c r="F16" s="182"/>
      <c r="G16" s="182"/>
      <c r="H16" s="182"/>
      <c r="I16" s="182"/>
      <c r="J16" s="182"/>
      <c r="K16" s="182"/>
      <c r="L16" s="182"/>
      <c r="M16" s="182"/>
      <c r="N16" s="182"/>
      <c r="O16" s="182"/>
      <c r="P16" s="182"/>
      <c r="Q16" s="182"/>
      <c r="R16" s="182"/>
      <c r="S16" s="182"/>
      <c r="T16" s="182"/>
    </row>
    <row r="17" spans="1:113" s="2" customFormat="1" ht="15" customHeight="1" x14ac:dyDescent="0.2">
      <c r="A17" s="175" t="s">
        <v>5</v>
      </c>
      <c r="B17" s="175"/>
      <c r="C17" s="175"/>
      <c r="D17" s="175"/>
      <c r="E17" s="175"/>
      <c r="F17" s="175"/>
      <c r="G17" s="175"/>
      <c r="H17" s="175"/>
      <c r="I17" s="175"/>
      <c r="J17" s="175"/>
      <c r="K17" s="175"/>
      <c r="L17" s="175"/>
      <c r="M17" s="175"/>
      <c r="N17" s="175"/>
      <c r="O17" s="175"/>
      <c r="P17" s="175"/>
      <c r="Q17" s="175"/>
      <c r="R17" s="175"/>
      <c r="S17" s="175"/>
      <c r="T17" s="175"/>
    </row>
    <row r="18" spans="1:113" s="2" customFormat="1" ht="15" customHeight="1" x14ac:dyDescent="0.2">
      <c r="A18" s="183"/>
      <c r="B18" s="183"/>
      <c r="C18" s="183"/>
      <c r="D18" s="183"/>
      <c r="E18" s="183"/>
      <c r="F18" s="183"/>
      <c r="G18" s="183"/>
      <c r="H18" s="183"/>
      <c r="I18" s="183"/>
      <c r="J18" s="183"/>
      <c r="K18" s="183"/>
      <c r="L18" s="183"/>
      <c r="M18" s="183"/>
      <c r="N18" s="183"/>
      <c r="O18" s="183"/>
      <c r="P18" s="183"/>
      <c r="Q18" s="183"/>
      <c r="R18" s="183"/>
      <c r="S18" s="183"/>
      <c r="T18" s="183"/>
    </row>
    <row r="19" spans="1:113" s="2" customFormat="1" ht="15" customHeight="1" x14ac:dyDescent="0.2">
      <c r="A19" s="177" t="s">
        <v>437</v>
      </c>
      <c r="B19" s="177"/>
      <c r="C19" s="177"/>
      <c r="D19" s="177"/>
      <c r="E19" s="177"/>
      <c r="F19" s="177"/>
      <c r="G19" s="177"/>
      <c r="H19" s="177"/>
      <c r="I19" s="177"/>
      <c r="J19" s="177"/>
      <c r="K19" s="177"/>
      <c r="L19" s="177"/>
      <c r="M19" s="177"/>
      <c r="N19" s="177"/>
      <c r="O19" s="177"/>
      <c r="P19" s="177"/>
      <c r="Q19" s="177"/>
      <c r="R19" s="177"/>
      <c r="S19" s="177"/>
      <c r="T19" s="177"/>
    </row>
    <row r="20" spans="1:113" s="33" customFormat="1" ht="21" customHeight="1" x14ac:dyDescent="0.25">
      <c r="A20" s="192"/>
      <c r="B20" s="192"/>
      <c r="C20" s="192"/>
      <c r="D20" s="192"/>
      <c r="E20" s="192"/>
      <c r="F20" s="192"/>
      <c r="G20" s="192"/>
      <c r="H20" s="192"/>
      <c r="I20" s="192"/>
      <c r="J20" s="192"/>
      <c r="K20" s="192"/>
      <c r="L20" s="192"/>
      <c r="M20" s="192"/>
      <c r="N20" s="192"/>
      <c r="O20" s="192"/>
      <c r="P20" s="192"/>
      <c r="Q20" s="192"/>
      <c r="R20" s="192"/>
      <c r="S20" s="192"/>
      <c r="T20" s="192"/>
    </row>
    <row r="21" spans="1:113" ht="46.5" customHeight="1" x14ac:dyDescent="0.25">
      <c r="A21" s="193" t="s">
        <v>4</v>
      </c>
      <c r="B21" s="196" t="s">
        <v>215</v>
      </c>
      <c r="C21" s="197"/>
      <c r="D21" s="200" t="s">
        <v>120</v>
      </c>
      <c r="E21" s="196" t="s">
        <v>464</v>
      </c>
      <c r="F21" s="197"/>
      <c r="G21" s="196" t="s">
        <v>235</v>
      </c>
      <c r="H21" s="197"/>
      <c r="I21" s="196" t="s">
        <v>119</v>
      </c>
      <c r="J21" s="197"/>
      <c r="K21" s="200" t="s">
        <v>118</v>
      </c>
      <c r="L21" s="196" t="s">
        <v>117</v>
      </c>
      <c r="M21" s="197"/>
      <c r="N21" s="196" t="s">
        <v>461</v>
      </c>
      <c r="O21" s="197"/>
      <c r="P21" s="200" t="s">
        <v>116</v>
      </c>
      <c r="Q21" s="189" t="s">
        <v>115</v>
      </c>
      <c r="R21" s="190"/>
      <c r="S21" s="189" t="s">
        <v>114</v>
      </c>
      <c r="T21" s="191"/>
    </row>
    <row r="22" spans="1:113" ht="204.75" customHeight="1" x14ac:dyDescent="0.25">
      <c r="A22" s="194"/>
      <c r="B22" s="198"/>
      <c r="C22" s="199"/>
      <c r="D22" s="203"/>
      <c r="E22" s="198"/>
      <c r="F22" s="199"/>
      <c r="G22" s="198"/>
      <c r="H22" s="199"/>
      <c r="I22" s="198"/>
      <c r="J22" s="199"/>
      <c r="K22" s="201"/>
      <c r="L22" s="198"/>
      <c r="M22" s="199"/>
      <c r="N22" s="198"/>
      <c r="O22" s="199"/>
      <c r="P22" s="201"/>
      <c r="Q22" s="45" t="s">
        <v>113</v>
      </c>
      <c r="R22" s="45" t="s">
        <v>436</v>
      </c>
      <c r="S22" s="45" t="s">
        <v>112</v>
      </c>
      <c r="T22" s="45" t="s">
        <v>111</v>
      </c>
    </row>
    <row r="23" spans="1:113" ht="51.75" customHeight="1" x14ac:dyDescent="0.25">
      <c r="A23" s="195"/>
      <c r="B23" s="45" t="s">
        <v>109</v>
      </c>
      <c r="C23" s="45" t="s">
        <v>110</v>
      </c>
      <c r="D23" s="201"/>
      <c r="E23" s="45" t="s">
        <v>109</v>
      </c>
      <c r="F23" s="45" t="s">
        <v>110</v>
      </c>
      <c r="G23" s="45" t="s">
        <v>109</v>
      </c>
      <c r="H23" s="45" t="s">
        <v>110</v>
      </c>
      <c r="I23" s="45" t="s">
        <v>109</v>
      </c>
      <c r="J23" s="45" t="s">
        <v>110</v>
      </c>
      <c r="K23" s="45" t="s">
        <v>109</v>
      </c>
      <c r="L23" s="45" t="s">
        <v>109</v>
      </c>
      <c r="M23" s="45" t="s">
        <v>110</v>
      </c>
      <c r="N23" s="45" t="s">
        <v>109</v>
      </c>
      <c r="O23" s="45" t="s">
        <v>110</v>
      </c>
      <c r="P23" s="46" t="s">
        <v>109</v>
      </c>
      <c r="Q23" s="45" t="s">
        <v>109</v>
      </c>
      <c r="R23" s="45" t="s">
        <v>109</v>
      </c>
      <c r="S23" s="45" t="s">
        <v>109</v>
      </c>
      <c r="T23" s="45" t="s">
        <v>109</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3" customFormat="1" ht="24" customHeight="1" x14ac:dyDescent="0.25">
      <c r="A25" s="38" t="s">
        <v>483</v>
      </c>
      <c r="B25" s="38" t="s">
        <v>483</v>
      </c>
      <c r="C25" s="38" t="s">
        <v>483</v>
      </c>
      <c r="D25" s="38" t="s">
        <v>483</v>
      </c>
      <c r="E25" s="38" t="s">
        <v>483</v>
      </c>
      <c r="F25" s="38" t="s">
        <v>483</v>
      </c>
      <c r="G25" s="38" t="s">
        <v>483</v>
      </c>
      <c r="H25" s="38" t="s">
        <v>483</v>
      </c>
      <c r="I25" s="38" t="s">
        <v>483</v>
      </c>
      <c r="J25" s="38" t="s">
        <v>483</v>
      </c>
      <c r="K25" s="38" t="s">
        <v>483</v>
      </c>
      <c r="L25" s="38" t="s">
        <v>483</v>
      </c>
      <c r="M25" s="38" t="s">
        <v>483</v>
      </c>
      <c r="N25" s="38" t="s">
        <v>483</v>
      </c>
      <c r="O25" s="38" t="s">
        <v>483</v>
      </c>
      <c r="P25" s="38" t="s">
        <v>483</v>
      </c>
      <c r="Q25" s="38" t="s">
        <v>483</v>
      </c>
      <c r="R25" s="38" t="s">
        <v>483</v>
      </c>
      <c r="S25" s="38" t="s">
        <v>483</v>
      </c>
      <c r="T25" s="38" t="s">
        <v>483</v>
      </c>
    </row>
    <row r="26" spans="1:113" ht="3" customHeight="1" x14ac:dyDescent="0.25"/>
    <row r="27" spans="1:113" s="36" customFormat="1" ht="12.75" x14ac:dyDescent="0.2">
      <c r="B27" s="37"/>
      <c r="C27" s="37"/>
      <c r="K27" s="37"/>
    </row>
    <row r="28" spans="1:113" s="36" customFormat="1" x14ac:dyDescent="0.25">
      <c r="B28" s="32" t="s">
        <v>108</v>
      </c>
      <c r="C28" s="32"/>
      <c r="D28" s="32"/>
      <c r="E28" s="32"/>
      <c r="F28" s="32"/>
      <c r="G28" s="32"/>
      <c r="H28" s="32"/>
      <c r="I28" s="32"/>
      <c r="J28" s="32"/>
      <c r="K28" s="32"/>
      <c r="L28" s="32"/>
      <c r="M28" s="32"/>
      <c r="N28" s="32"/>
      <c r="O28" s="32"/>
      <c r="P28" s="32"/>
      <c r="Q28" s="32"/>
      <c r="R28" s="32"/>
    </row>
    <row r="29" spans="1:113" x14ac:dyDescent="0.25">
      <c r="B29" s="202" t="s">
        <v>470</v>
      </c>
      <c r="C29" s="202"/>
      <c r="D29" s="202"/>
      <c r="E29" s="202"/>
      <c r="F29" s="202"/>
      <c r="G29" s="202"/>
      <c r="H29" s="202"/>
      <c r="I29" s="202"/>
      <c r="J29" s="202"/>
      <c r="K29" s="202"/>
      <c r="L29" s="202"/>
      <c r="M29" s="202"/>
      <c r="N29" s="202"/>
      <c r="O29" s="202"/>
      <c r="P29" s="202"/>
      <c r="Q29" s="202"/>
      <c r="R29" s="202"/>
    </row>
    <row r="31" spans="1:113" x14ac:dyDescent="0.25">
      <c r="B31" s="34" t="s">
        <v>435</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107</v>
      </c>
      <c r="C32" s="34"/>
      <c r="D32" s="34"/>
      <c r="E32" s="34"/>
      <c r="H32" s="34"/>
      <c r="I32" s="34"/>
      <c r="J32" s="34"/>
      <c r="K32" s="34"/>
      <c r="L32" s="34"/>
      <c r="M32" s="34"/>
      <c r="N32" s="34"/>
      <c r="O32" s="34"/>
      <c r="P32" s="34"/>
      <c r="Q32" s="34"/>
      <c r="R32" s="34"/>
    </row>
    <row r="33" spans="2:113" x14ac:dyDescent="0.25">
      <c r="B33" s="34" t="s">
        <v>106</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105</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104</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103</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102</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101</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100</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99</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0" zoomScale="70" zoomScaleSheetLayoutView="70" workbookViewId="0">
      <selection activeCell="S33" sqref="S33"/>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3" t="s">
        <v>67</v>
      </c>
    </row>
    <row r="2" spans="1:27" s="7" customFormat="1" ht="18.75" customHeight="1" x14ac:dyDescent="0.3">
      <c r="E2" s="13"/>
      <c r="AA2" s="11" t="s">
        <v>9</v>
      </c>
    </row>
    <row r="3" spans="1:27" s="7" customFormat="1" ht="18.75" customHeight="1" x14ac:dyDescent="0.3">
      <c r="E3" s="13"/>
      <c r="AA3" s="11" t="s">
        <v>473</v>
      </c>
    </row>
    <row r="4" spans="1:27" s="7" customFormat="1" x14ac:dyDescent="0.2">
      <c r="E4" s="12"/>
    </row>
    <row r="5" spans="1:27" s="7" customFormat="1" x14ac:dyDescent="0.2">
      <c r="A5" s="174" t="str">
        <f>'1. паспорт местоположение'!A5:C5</f>
        <v>Год раскрытия информации: 2025 год</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s="7" customFormat="1" x14ac:dyDescent="0.2">
      <c r="A6" s="88"/>
      <c r="B6" s="88"/>
      <c r="C6" s="88"/>
      <c r="D6" s="88"/>
      <c r="E6" s="88"/>
      <c r="F6" s="88"/>
      <c r="G6" s="88"/>
      <c r="H6" s="88"/>
      <c r="I6" s="88"/>
      <c r="J6" s="88"/>
      <c r="K6" s="88"/>
      <c r="L6" s="88"/>
      <c r="M6" s="88"/>
      <c r="N6" s="88"/>
      <c r="O6" s="88"/>
      <c r="P6" s="88"/>
      <c r="Q6" s="88"/>
      <c r="R6" s="88"/>
      <c r="S6" s="88"/>
      <c r="T6" s="88"/>
    </row>
    <row r="7" spans="1:27" s="7" customFormat="1" ht="18.75" x14ac:dyDescent="0.2">
      <c r="E7" s="178" t="s">
        <v>8</v>
      </c>
      <c r="F7" s="178"/>
      <c r="G7" s="178"/>
      <c r="H7" s="178"/>
      <c r="I7" s="178"/>
      <c r="J7" s="178"/>
      <c r="K7" s="178"/>
      <c r="L7" s="178"/>
      <c r="M7" s="178"/>
      <c r="N7" s="178"/>
      <c r="O7" s="178"/>
      <c r="P7" s="178"/>
      <c r="Q7" s="178"/>
      <c r="R7" s="178"/>
      <c r="S7" s="178"/>
      <c r="T7" s="178"/>
      <c r="U7" s="178"/>
      <c r="V7" s="178"/>
      <c r="W7" s="178"/>
      <c r="X7" s="178"/>
      <c r="Y7" s="178"/>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5">
      <c r="A9" s="204" t="str">
        <f>'1. паспорт местоположение'!A9:C9</f>
        <v>Акционерное общество "Самарская сетевая компания"</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7" customFormat="1" ht="18.75" customHeight="1" x14ac:dyDescent="0.2">
      <c r="E10" s="175" t="s">
        <v>7</v>
      </c>
      <c r="F10" s="175"/>
      <c r="G10" s="175"/>
      <c r="H10" s="175"/>
      <c r="I10" s="175"/>
      <c r="J10" s="175"/>
      <c r="K10" s="175"/>
      <c r="L10" s="175"/>
      <c r="M10" s="175"/>
      <c r="N10" s="175"/>
      <c r="O10" s="175"/>
      <c r="P10" s="175"/>
      <c r="Q10" s="175"/>
      <c r="R10" s="175"/>
      <c r="S10" s="175"/>
      <c r="T10" s="175"/>
      <c r="U10" s="175"/>
      <c r="V10" s="175"/>
      <c r="W10" s="175"/>
      <c r="X10" s="175"/>
      <c r="Y10" s="175"/>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80" t="str">
        <f>'1. паспорт местоположение'!A12:C12</f>
        <v>P_RZA_0001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row>
    <row r="13" spans="1:27" s="7" customFormat="1" ht="18.75" customHeight="1" x14ac:dyDescent="0.2">
      <c r="E13" s="175" t="s">
        <v>6</v>
      </c>
      <c r="F13" s="175"/>
      <c r="G13" s="175"/>
      <c r="H13" s="175"/>
      <c r="I13" s="175"/>
      <c r="J13" s="175"/>
      <c r="K13" s="175"/>
      <c r="L13" s="175"/>
      <c r="M13" s="175"/>
      <c r="N13" s="175"/>
      <c r="O13" s="175"/>
      <c r="P13" s="175"/>
      <c r="Q13" s="175"/>
      <c r="R13" s="175"/>
      <c r="S13" s="175"/>
      <c r="T13" s="175"/>
      <c r="U13" s="175"/>
      <c r="V13" s="175"/>
      <c r="W13" s="175"/>
      <c r="X13" s="175"/>
      <c r="Y13" s="17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row>
    <row r="16" spans="1:27" s="2" customFormat="1" ht="15" customHeight="1" x14ac:dyDescent="0.2">
      <c r="E16" s="175" t="s">
        <v>5</v>
      </c>
      <c r="F16" s="175"/>
      <c r="G16" s="175"/>
      <c r="H16" s="175"/>
      <c r="I16" s="175"/>
      <c r="J16" s="175"/>
      <c r="K16" s="175"/>
      <c r="L16" s="175"/>
      <c r="M16" s="175"/>
      <c r="N16" s="175"/>
      <c r="O16" s="175"/>
      <c r="P16" s="175"/>
      <c r="Q16" s="175"/>
      <c r="R16" s="175"/>
      <c r="S16" s="175"/>
      <c r="T16" s="175"/>
      <c r="U16" s="175"/>
      <c r="V16" s="175"/>
      <c r="W16" s="175"/>
      <c r="X16" s="175"/>
      <c r="Y16" s="17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7"/>
      <c r="F18" s="177"/>
      <c r="G18" s="177"/>
      <c r="H18" s="177"/>
      <c r="I18" s="177"/>
      <c r="J18" s="177"/>
      <c r="K18" s="177"/>
      <c r="L18" s="177"/>
      <c r="M18" s="177"/>
      <c r="N18" s="177"/>
      <c r="O18" s="177"/>
      <c r="P18" s="177"/>
      <c r="Q18" s="177"/>
      <c r="R18" s="177"/>
      <c r="S18" s="177"/>
      <c r="T18" s="177"/>
      <c r="U18" s="177"/>
      <c r="V18" s="177"/>
      <c r="W18" s="177"/>
      <c r="X18" s="177"/>
      <c r="Y18" s="177"/>
    </row>
    <row r="19" spans="1:27" ht="25.5" customHeight="1" x14ac:dyDescent="0.25">
      <c r="A19" s="177" t="s">
        <v>439</v>
      </c>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row>
    <row r="20" spans="1:27" s="33" customFormat="1" ht="21" customHeight="1" x14ac:dyDescent="0.25"/>
    <row r="21" spans="1:27" ht="15.75" customHeight="1" x14ac:dyDescent="0.25">
      <c r="A21" s="200" t="s">
        <v>4</v>
      </c>
      <c r="B21" s="196" t="s">
        <v>445</v>
      </c>
      <c r="C21" s="197"/>
      <c r="D21" s="196" t="s">
        <v>447</v>
      </c>
      <c r="E21" s="197"/>
      <c r="F21" s="189" t="s">
        <v>92</v>
      </c>
      <c r="G21" s="191"/>
      <c r="H21" s="191"/>
      <c r="I21" s="190"/>
      <c r="J21" s="200" t="s">
        <v>448</v>
      </c>
      <c r="K21" s="196" t="s">
        <v>449</v>
      </c>
      <c r="L21" s="197"/>
      <c r="M21" s="196" t="s">
        <v>450</v>
      </c>
      <c r="N21" s="197"/>
      <c r="O21" s="196" t="s">
        <v>438</v>
      </c>
      <c r="P21" s="197"/>
      <c r="Q21" s="196" t="s">
        <v>125</v>
      </c>
      <c r="R21" s="197"/>
      <c r="S21" s="200" t="s">
        <v>124</v>
      </c>
      <c r="T21" s="200" t="s">
        <v>451</v>
      </c>
      <c r="U21" s="200" t="s">
        <v>446</v>
      </c>
      <c r="V21" s="196" t="s">
        <v>123</v>
      </c>
      <c r="W21" s="197"/>
      <c r="X21" s="189" t="s">
        <v>115</v>
      </c>
      <c r="Y21" s="191"/>
      <c r="Z21" s="189" t="s">
        <v>114</v>
      </c>
      <c r="AA21" s="191"/>
    </row>
    <row r="22" spans="1:27" ht="216" customHeight="1" x14ac:dyDescent="0.25">
      <c r="A22" s="203"/>
      <c r="B22" s="198"/>
      <c r="C22" s="199"/>
      <c r="D22" s="198"/>
      <c r="E22" s="199"/>
      <c r="F22" s="189" t="s">
        <v>122</v>
      </c>
      <c r="G22" s="190"/>
      <c r="H22" s="189" t="s">
        <v>121</v>
      </c>
      <c r="I22" s="190"/>
      <c r="J22" s="201"/>
      <c r="K22" s="198"/>
      <c r="L22" s="199"/>
      <c r="M22" s="198"/>
      <c r="N22" s="199"/>
      <c r="O22" s="198"/>
      <c r="P22" s="199"/>
      <c r="Q22" s="198"/>
      <c r="R22" s="199"/>
      <c r="S22" s="201"/>
      <c r="T22" s="201"/>
      <c r="U22" s="201"/>
      <c r="V22" s="198"/>
      <c r="W22" s="199"/>
      <c r="X22" s="45" t="s">
        <v>113</v>
      </c>
      <c r="Y22" s="45" t="s">
        <v>436</v>
      </c>
      <c r="Z22" s="45" t="s">
        <v>112</v>
      </c>
      <c r="AA22" s="45" t="s">
        <v>111</v>
      </c>
    </row>
    <row r="23" spans="1:27" ht="60" customHeight="1" x14ac:dyDescent="0.25">
      <c r="A23" s="201"/>
      <c r="B23" s="46" t="s">
        <v>109</v>
      </c>
      <c r="C23" s="46" t="s">
        <v>110</v>
      </c>
      <c r="D23" s="46" t="s">
        <v>109</v>
      </c>
      <c r="E23" s="46" t="s">
        <v>110</v>
      </c>
      <c r="F23" s="46" t="s">
        <v>109</v>
      </c>
      <c r="G23" s="46" t="s">
        <v>110</v>
      </c>
      <c r="H23" s="46" t="s">
        <v>109</v>
      </c>
      <c r="I23" s="46" t="s">
        <v>110</v>
      </c>
      <c r="J23" s="46" t="s">
        <v>109</v>
      </c>
      <c r="K23" s="46" t="s">
        <v>109</v>
      </c>
      <c r="L23" s="46" t="s">
        <v>110</v>
      </c>
      <c r="M23" s="46" t="s">
        <v>109</v>
      </c>
      <c r="N23" s="46" t="s">
        <v>110</v>
      </c>
      <c r="O23" s="46" t="s">
        <v>109</v>
      </c>
      <c r="P23" s="46" t="s">
        <v>110</v>
      </c>
      <c r="Q23" s="46" t="s">
        <v>109</v>
      </c>
      <c r="R23" s="46" t="s">
        <v>110</v>
      </c>
      <c r="S23" s="46" t="s">
        <v>109</v>
      </c>
      <c r="T23" s="46" t="s">
        <v>109</v>
      </c>
      <c r="U23" s="46" t="s">
        <v>109</v>
      </c>
      <c r="V23" s="46" t="s">
        <v>109</v>
      </c>
      <c r="W23" s="46" t="s">
        <v>110</v>
      </c>
      <c r="X23" s="46" t="s">
        <v>109</v>
      </c>
      <c r="Y23" s="46" t="s">
        <v>109</v>
      </c>
      <c r="Z23" s="45" t="s">
        <v>109</v>
      </c>
      <c r="AA23" s="45" t="s">
        <v>109</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3" customFormat="1" ht="24" customHeight="1" x14ac:dyDescent="0.25">
      <c r="A25" s="50"/>
      <c r="B25" s="50"/>
      <c r="C25" s="50"/>
      <c r="D25" s="38" t="s">
        <v>483</v>
      </c>
      <c r="E25" s="38" t="s">
        <v>483</v>
      </c>
      <c r="F25" s="38" t="s">
        <v>483</v>
      </c>
      <c r="G25" s="38" t="s">
        <v>483</v>
      </c>
      <c r="H25" s="38" t="s">
        <v>483</v>
      </c>
      <c r="I25" s="38" t="s">
        <v>483</v>
      </c>
      <c r="J25" s="38" t="s">
        <v>483</v>
      </c>
      <c r="K25" s="38" t="s">
        <v>483</v>
      </c>
      <c r="L25" s="38" t="s">
        <v>483</v>
      </c>
      <c r="M25" s="38" t="s">
        <v>483</v>
      </c>
      <c r="N25" s="38" t="s">
        <v>483</v>
      </c>
      <c r="O25" s="38" t="s">
        <v>483</v>
      </c>
      <c r="P25" s="38" t="s">
        <v>483</v>
      </c>
      <c r="Q25" s="38" t="s">
        <v>483</v>
      </c>
      <c r="R25" s="38" t="s">
        <v>483</v>
      </c>
      <c r="S25" s="38" t="s">
        <v>483</v>
      </c>
      <c r="T25" s="38" t="s">
        <v>483</v>
      </c>
      <c r="U25" s="38" t="s">
        <v>483</v>
      </c>
      <c r="V25" s="38" t="s">
        <v>483</v>
      </c>
      <c r="W25" s="38" t="s">
        <v>483</v>
      </c>
      <c r="X25" s="38" t="s">
        <v>483</v>
      </c>
      <c r="Y25" s="38" t="s">
        <v>483</v>
      </c>
      <c r="Z25" s="38" t="s">
        <v>483</v>
      </c>
      <c r="AA25" s="38" t="s">
        <v>483</v>
      </c>
    </row>
    <row r="26" spans="1:27" ht="3" customHeight="1" x14ac:dyDescent="0.25">
      <c r="X26" s="47"/>
      <c r="Y26" s="48"/>
    </row>
    <row r="27" spans="1:27" s="36" customFormat="1" ht="12.75" x14ac:dyDescent="0.2">
      <c r="A27" s="37"/>
      <c r="B27" s="37"/>
      <c r="C27" s="37"/>
      <c r="E27" s="37"/>
    </row>
    <row r="28" spans="1:27" s="36" customFormat="1" ht="12.75" x14ac:dyDescent="0.2">
      <c r="A28" s="37"/>
      <c r="B28" s="37"/>
      <c r="C28" s="3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31" zoomScaleNormal="100" zoomScaleSheetLayoutView="115" workbookViewId="0">
      <selection activeCell="E23" sqref="E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3" t="s">
        <v>67</v>
      </c>
    </row>
    <row r="2" spans="1:29" s="7" customFormat="1" ht="18.75" customHeight="1" x14ac:dyDescent="0.3">
      <c r="A2" s="13"/>
      <c r="C2" s="11" t="s">
        <v>9</v>
      </c>
    </row>
    <row r="3" spans="1:29" s="7" customFormat="1" ht="18.75" x14ac:dyDescent="0.3">
      <c r="A3" s="12"/>
      <c r="C3" s="11" t="s">
        <v>473</v>
      </c>
    </row>
    <row r="4" spans="1:29" s="7" customFormat="1" ht="18.75" x14ac:dyDescent="0.3">
      <c r="A4" s="12"/>
      <c r="C4" s="11"/>
    </row>
    <row r="5" spans="1:29" s="7" customFormat="1" ht="15.75" x14ac:dyDescent="0.2">
      <c r="A5" s="174" t="str">
        <f>'1. паспорт местоположение'!A5:C5</f>
        <v>Год раскрытия информации: 2025 год</v>
      </c>
      <c r="B5" s="174"/>
      <c r="C5" s="174"/>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7" customFormat="1" ht="18.75" x14ac:dyDescent="0.3">
      <c r="A6" s="12"/>
      <c r="G6" s="11"/>
    </row>
    <row r="7" spans="1:29" s="7" customFormat="1" ht="18.75" x14ac:dyDescent="0.2">
      <c r="A7" s="178" t="s">
        <v>8</v>
      </c>
      <c r="B7" s="178"/>
      <c r="C7" s="178"/>
      <c r="D7" s="9"/>
      <c r="E7" s="9"/>
      <c r="F7" s="9"/>
      <c r="G7" s="9"/>
      <c r="H7" s="9"/>
      <c r="I7" s="9"/>
      <c r="J7" s="9"/>
      <c r="K7" s="9"/>
      <c r="L7" s="9"/>
      <c r="M7" s="9"/>
      <c r="N7" s="9"/>
      <c r="O7" s="9"/>
      <c r="P7" s="9"/>
      <c r="Q7" s="9"/>
      <c r="R7" s="9"/>
      <c r="S7" s="9"/>
      <c r="T7" s="9"/>
      <c r="U7" s="9"/>
    </row>
    <row r="8" spans="1:29" s="7" customFormat="1" ht="18.75" x14ac:dyDescent="0.2">
      <c r="A8" s="178"/>
      <c r="B8" s="178"/>
      <c r="C8" s="178"/>
      <c r="D8" s="10"/>
      <c r="E8" s="10"/>
      <c r="F8" s="10"/>
      <c r="G8" s="10"/>
      <c r="H8" s="9"/>
      <c r="I8" s="9"/>
      <c r="J8" s="9"/>
      <c r="K8" s="9"/>
      <c r="L8" s="9"/>
      <c r="M8" s="9"/>
      <c r="N8" s="9"/>
      <c r="O8" s="9"/>
      <c r="P8" s="9"/>
      <c r="Q8" s="9"/>
      <c r="R8" s="9"/>
      <c r="S8" s="9"/>
      <c r="T8" s="9"/>
      <c r="U8" s="9"/>
    </row>
    <row r="9" spans="1:29" s="7" customFormat="1" ht="18.75" x14ac:dyDescent="0.2">
      <c r="A9" s="179" t="str">
        <f>'1. паспорт местоположение'!A9:C9</f>
        <v>Акционерное общество "Самарская сетевая компания"</v>
      </c>
      <c r="B9" s="182"/>
      <c r="C9" s="182"/>
      <c r="D9" s="6"/>
      <c r="E9" s="6"/>
      <c r="F9" s="6"/>
      <c r="G9" s="6"/>
      <c r="H9" s="9"/>
      <c r="I9" s="9"/>
      <c r="J9" s="9"/>
      <c r="K9" s="9"/>
      <c r="L9" s="9"/>
      <c r="M9" s="9"/>
      <c r="N9" s="9"/>
      <c r="O9" s="9"/>
      <c r="P9" s="9"/>
      <c r="Q9" s="9"/>
      <c r="R9" s="9"/>
      <c r="S9" s="9"/>
      <c r="T9" s="9"/>
      <c r="U9" s="9"/>
    </row>
    <row r="10" spans="1:29" s="7" customFormat="1" ht="18.75" x14ac:dyDescent="0.2">
      <c r="A10" s="175" t="s">
        <v>481</v>
      </c>
      <c r="B10" s="175"/>
      <c r="C10" s="175"/>
      <c r="D10" s="4"/>
      <c r="E10" s="4"/>
      <c r="F10" s="4"/>
      <c r="G10" s="4"/>
      <c r="H10" s="9"/>
      <c r="I10" s="9"/>
      <c r="J10" s="9"/>
      <c r="K10" s="9"/>
      <c r="L10" s="9"/>
      <c r="M10" s="9"/>
      <c r="N10" s="9"/>
      <c r="O10" s="9"/>
      <c r="P10" s="9"/>
      <c r="Q10" s="9"/>
      <c r="R10" s="9"/>
      <c r="S10" s="9"/>
      <c r="T10" s="9"/>
      <c r="U10" s="9"/>
    </row>
    <row r="11" spans="1:29" s="7" customFormat="1" ht="18.75" x14ac:dyDescent="0.2">
      <c r="A11" s="178"/>
      <c r="B11" s="178"/>
      <c r="C11" s="178"/>
      <c r="D11" s="10"/>
      <c r="E11" s="10"/>
      <c r="F11" s="10"/>
      <c r="G11" s="10"/>
      <c r="H11" s="9"/>
      <c r="I11" s="9"/>
      <c r="J11" s="9"/>
      <c r="K11" s="9"/>
      <c r="L11" s="9"/>
      <c r="M11" s="9"/>
      <c r="N11" s="9"/>
      <c r="O11" s="9"/>
      <c r="P11" s="9"/>
      <c r="Q11" s="9"/>
      <c r="R11" s="9"/>
      <c r="S11" s="9"/>
      <c r="T11" s="9"/>
      <c r="U11" s="9"/>
    </row>
    <row r="12" spans="1:29" s="7" customFormat="1" ht="18.75" x14ac:dyDescent="0.2">
      <c r="A12" s="180" t="str">
        <f>'1. паспорт местоположение'!A12:C12</f>
        <v>P_RZA_0001</v>
      </c>
      <c r="B12" s="180"/>
      <c r="C12" s="180"/>
      <c r="D12" s="6"/>
      <c r="E12" s="6"/>
      <c r="F12" s="6"/>
      <c r="G12" s="6"/>
      <c r="H12" s="9"/>
      <c r="I12" s="9"/>
      <c r="J12" s="9"/>
      <c r="K12" s="9"/>
      <c r="L12" s="9"/>
      <c r="M12" s="9"/>
      <c r="N12" s="9"/>
      <c r="O12" s="9"/>
      <c r="P12" s="9"/>
      <c r="Q12" s="9"/>
      <c r="R12" s="9"/>
      <c r="S12" s="9"/>
      <c r="T12" s="9"/>
      <c r="U12" s="9"/>
    </row>
    <row r="13" spans="1:29" s="7" customFormat="1" ht="18.75" x14ac:dyDescent="0.2">
      <c r="A13" s="175" t="s">
        <v>6</v>
      </c>
      <c r="B13" s="175"/>
      <c r="C13" s="175"/>
      <c r="D13" s="4"/>
      <c r="E13" s="4"/>
      <c r="F13" s="4"/>
      <c r="G13" s="4"/>
      <c r="H13" s="9"/>
      <c r="I13" s="9"/>
      <c r="J13" s="9"/>
      <c r="K13" s="9"/>
      <c r="L13" s="9"/>
      <c r="M13" s="9"/>
      <c r="N13" s="9"/>
      <c r="O13" s="9"/>
      <c r="P13" s="9"/>
      <c r="Q13" s="9"/>
      <c r="R13" s="9"/>
      <c r="S13" s="9"/>
      <c r="T13" s="9"/>
      <c r="U13" s="9"/>
    </row>
    <row r="14" spans="1:29" s="7" customFormat="1" ht="15.75" customHeight="1" x14ac:dyDescent="0.2">
      <c r="A14" s="183"/>
      <c r="B14" s="183"/>
      <c r="C14" s="183"/>
      <c r="D14" s="3"/>
      <c r="E14" s="3"/>
      <c r="F14" s="3"/>
      <c r="G14" s="3"/>
      <c r="H14" s="3"/>
      <c r="I14" s="3"/>
      <c r="J14" s="3"/>
      <c r="K14" s="3"/>
      <c r="L14" s="3"/>
      <c r="M14" s="3"/>
      <c r="N14" s="3"/>
      <c r="O14" s="3"/>
      <c r="P14" s="3"/>
      <c r="Q14" s="3"/>
      <c r="R14" s="3"/>
      <c r="S14" s="3"/>
      <c r="T14" s="3"/>
      <c r="U14" s="3"/>
    </row>
    <row r="15" spans="1:29" s="2" customFormat="1" ht="15.75" x14ac:dyDescent="0.2">
      <c r="A15"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5" s="182"/>
      <c r="C15" s="182"/>
      <c r="D15" s="6"/>
      <c r="E15" s="6"/>
      <c r="F15" s="6"/>
      <c r="G15" s="6"/>
      <c r="H15" s="6"/>
      <c r="I15" s="6"/>
      <c r="J15" s="6"/>
      <c r="K15" s="6"/>
      <c r="L15" s="6"/>
      <c r="M15" s="6"/>
      <c r="N15" s="6"/>
      <c r="O15" s="6"/>
      <c r="P15" s="6"/>
      <c r="Q15" s="6"/>
      <c r="R15" s="6"/>
      <c r="S15" s="6"/>
      <c r="T15" s="6"/>
      <c r="U15" s="6"/>
    </row>
    <row r="16" spans="1:29" s="2" customFormat="1" ht="15" customHeight="1" x14ac:dyDescent="0.2">
      <c r="A16" s="175" t="s">
        <v>5</v>
      </c>
      <c r="B16" s="175"/>
      <c r="C16" s="175"/>
      <c r="D16" s="4"/>
      <c r="E16" s="4"/>
      <c r="F16" s="4"/>
      <c r="G16" s="4"/>
      <c r="H16" s="4"/>
      <c r="I16" s="4"/>
      <c r="J16" s="4"/>
      <c r="K16" s="4"/>
      <c r="L16" s="4"/>
      <c r="M16" s="4"/>
      <c r="N16" s="4"/>
      <c r="O16" s="4"/>
      <c r="P16" s="4"/>
      <c r="Q16" s="4"/>
      <c r="R16" s="4"/>
      <c r="S16" s="4"/>
      <c r="T16" s="4"/>
      <c r="U16" s="4"/>
    </row>
    <row r="17" spans="1:21" s="2" customFormat="1" ht="15" customHeight="1" x14ac:dyDescent="0.2">
      <c r="A17" s="183"/>
      <c r="B17" s="183"/>
      <c r="C17" s="183"/>
      <c r="D17" s="3"/>
      <c r="E17" s="3"/>
      <c r="F17" s="3"/>
      <c r="G17" s="3"/>
      <c r="H17" s="3"/>
      <c r="I17" s="3"/>
      <c r="J17" s="3"/>
      <c r="K17" s="3"/>
      <c r="L17" s="3"/>
      <c r="M17" s="3"/>
      <c r="N17" s="3"/>
      <c r="O17" s="3"/>
      <c r="P17" s="3"/>
      <c r="Q17" s="3"/>
      <c r="R17" s="3"/>
    </row>
    <row r="18" spans="1:21" s="2" customFormat="1" ht="27.75" customHeight="1" x14ac:dyDescent="0.2">
      <c r="A18" s="176" t="s">
        <v>432</v>
      </c>
      <c r="B18" s="176"/>
      <c r="C18" s="17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2" t="s">
        <v>65</v>
      </c>
      <c r="C20" s="21" t="s">
        <v>64</v>
      </c>
      <c r="D20" s="4"/>
      <c r="E20" s="4"/>
      <c r="F20" s="4"/>
      <c r="G20" s="4"/>
      <c r="H20" s="3"/>
      <c r="I20" s="3"/>
      <c r="J20" s="3"/>
      <c r="K20" s="3"/>
      <c r="L20" s="3"/>
      <c r="M20" s="3"/>
      <c r="N20" s="3"/>
      <c r="O20" s="3"/>
      <c r="P20" s="3"/>
      <c r="Q20" s="3"/>
      <c r="R20" s="3"/>
    </row>
    <row r="21" spans="1:21" s="2" customFormat="1" ht="16.5" customHeight="1" x14ac:dyDescent="0.2">
      <c r="A21" s="21">
        <v>1</v>
      </c>
      <c r="B21" s="22">
        <v>2</v>
      </c>
      <c r="C21" s="21">
        <v>3</v>
      </c>
      <c r="D21" s="4"/>
      <c r="E21" s="4"/>
      <c r="F21" s="4"/>
      <c r="G21" s="4"/>
      <c r="H21" s="3"/>
      <c r="I21" s="3"/>
      <c r="J21" s="3"/>
      <c r="K21" s="3"/>
      <c r="L21" s="3"/>
      <c r="M21" s="3"/>
      <c r="N21" s="3"/>
      <c r="O21" s="3"/>
      <c r="P21" s="3"/>
      <c r="Q21" s="3"/>
      <c r="R21" s="3"/>
    </row>
    <row r="22" spans="1:21" s="2" customFormat="1" ht="63" x14ac:dyDescent="0.2">
      <c r="A22" s="17" t="s">
        <v>63</v>
      </c>
      <c r="B22" s="20" t="s">
        <v>443</v>
      </c>
      <c r="C22" s="103" t="s">
        <v>487</v>
      </c>
      <c r="D22" s="4"/>
      <c r="E22" s="4"/>
      <c r="F22" s="3"/>
      <c r="G22" s="3"/>
      <c r="H22" s="3"/>
      <c r="I22" s="3"/>
      <c r="J22" s="3"/>
      <c r="K22" s="3"/>
      <c r="L22" s="3"/>
      <c r="M22" s="3"/>
      <c r="N22" s="3"/>
      <c r="O22" s="3"/>
      <c r="P22" s="3"/>
    </row>
    <row r="23" spans="1:21" ht="31.5" x14ac:dyDescent="0.25">
      <c r="A23" s="17" t="s">
        <v>62</v>
      </c>
      <c r="B23" s="19" t="s">
        <v>59</v>
      </c>
      <c r="C23" s="21" t="s">
        <v>501</v>
      </c>
    </row>
    <row r="24" spans="1:21" ht="47.25" x14ac:dyDescent="0.25">
      <c r="A24" s="17" t="s">
        <v>61</v>
      </c>
      <c r="B24" s="19" t="s">
        <v>486</v>
      </c>
      <c r="C24" s="21" t="s">
        <v>500</v>
      </c>
    </row>
    <row r="25" spans="1:21" ht="63" customHeight="1" x14ac:dyDescent="0.25">
      <c r="A25" s="17" t="s">
        <v>60</v>
      </c>
      <c r="B25" s="19" t="s">
        <v>463</v>
      </c>
      <c r="C25" s="21" t="s">
        <v>483</v>
      </c>
    </row>
    <row r="26" spans="1:21" ht="42.75" customHeight="1" x14ac:dyDescent="0.25">
      <c r="A26" s="17" t="s">
        <v>58</v>
      </c>
      <c r="B26" s="19" t="s">
        <v>223</v>
      </c>
      <c r="C26" s="21" t="s">
        <v>488</v>
      </c>
    </row>
    <row r="27" spans="1:21" ht="47.25" x14ac:dyDescent="0.25">
      <c r="A27" s="17" t="s">
        <v>57</v>
      </c>
      <c r="B27" s="19" t="s">
        <v>444</v>
      </c>
      <c r="C27" s="21" t="s">
        <v>559</v>
      </c>
    </row>
    <row r="28" spans="1:21" ht="42.75" customHeight="1" x14ac:dyDescent="0.25">
      <c r="A28" s="17" t="s">
        <v>55</v>
      </c>
      <c r="B28" s="19" t="s">
        <v>56</v>
      </c>
      <c r="C28" s="21">
        <v>2024</v>
      </c>
    </row>
    <row r="29" spans="1:21" ht="42.75" customHeight="1" x14ac:dyDescent="0.25">
      <c r="A29" s="17" t="s">
        <v>53</v>
      </c>
      <c r="B29" s="18" t="s">
        <v>54</v>
      </c>
      <c r="C29" s="21">
        <v>2025</v>
      </c>
    </row>
    <row r="30" spans="1:21" ht="42.75" customHeight="1" x14ac:dyDescent="0.25">
      <c r="A30" s="17" t="s">
        <v>71</v>
      </c>
      <c r="B30" s="18" t="s">
        <v>52</v>
      </c>
      <c r="C30" s="21" t="s">
        <v>495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7" zoomScale="80" zoomScaleNormal="80" zoomScaleSheetLayoutView="80" workbookViewId="0">
      <selection activeCell="E41" sqref="E4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3" t="s">
        <v>67</v>
      </c>
    </row>
    <row r="2" spans="1:28" ht="18.75" x14ac:dyDescent="0.3">
      <c r="Z2" s="11" t="s">
        <v>9</v>
      </c>
    </row>
    <row r="3" spans="1:28" ht="18.75" x14ac:dyDescent="0.3">
      <c r="Z3" s="11" t="s">
        <v>475</v>
      </c>
    </row>
    <row r="4" spans="1:28" ht="18.75" customHeight="1" x14ac:dyDescent="0.25">
      <c r="A4" s="174" t="str">
        <f>'1. паспорт местоположение'!A5:C5</f>
        <v>Год раскрытия информации: 2025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6" spans="1:28" ht="18.75" x14ac:dyDescent="0.25">
      <c r="A6" s="178" t="s">
        <v>8</v>
      </c>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9"/>
      <c r="AB6" s="9"/>
    </row>
    <row r="7" spans="1:28" ht="18.75" x14ac:dyDescent="0.25">
      <c r="A7" s="178"/>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9"/>
      <c r="AB7" s="9"/>
    </row>
    <row r="8" spans="1:28" ht="15.75" x14ac:dyDescent="0.25">
      <c r="A8" s="179" t="str">
        <f>'1. паспорт местоположение'!A9:C9</f>
        <v>Акционерное общество "Самарская сетевая компания"</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6"/>
      <c r="AB8" s="6"/>
    </row>
    <row r="9" spans="1:28" ht="15.75" x14ac:dyDescent="0.25">
      <c r="A9" s="175" t="s">
        <v>7</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4"/>
      <c r="AB9" s="4"/>
    </row>
    <row r="10" spans="1:28" ht="18.75" x14ac:dyDescent="0.25">
      <c r="A10" s="178"/>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9"/>
      <c r="AB10" s="9"/>
    </row>
    <row r="11" spans="1:28" ht="15.75" x14ac:dyDescent="0.25">
      <c r="A11" s="180" t="str">
        <f>'1. паспорт местоположение'!A12:C12</f>
        <v>P_RZA_0001</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6"/>
      <c r="AB11" s="6"/>
    </row>
    <row r="12" spans="1:28" ht="15.75" x14ac:dyDescent="0.25">
      <c r="A12" s="175" t="s">
        <v>6</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4"/>
      <c r="AB12" s="4"/>
    </row>
    <row r="13" spans="1:28" ht="18.75" x14ac:dyDescent="0.25">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8"/>
      <c r="AB13" s="8"/>
    </row>
    <row r="14" spans="1:28" ht="15.75" x14ac:dyDescent="0.25">
      <c r="A14"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6"/>
      <c r="AB14" s="6"/>
    </row>
    <row r="15" spans="1:28" ht="15.75" x14ac:dyDescent="0.25">
      <c r="A15" s="175" t="s">
        <v>5</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4"/>
      <c r="AB15" s="4"/>
    </row>
    <row r="16" spans="1:28" x14ac:dyDescent="0.25">
      <c r="A16" s="206"/>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14"/>
      <c r="AB16" s="14"/>
    </row>
    <row r="17" spans="1:28" x14ac:dyDescent="0.25">
      <c r="A17" s="206"/>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14"/>
      <c r="AB17" s="14"/>
    </row>
    <row r="18" spans="1:28" x14ac:dyDescent="0.25">
      <c r="A18" s="206"/>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14"/>
      <c r="AB18" s="14"/>
    </row>
    <row r="19" spans="1:28" x14ac:dyDescent="0.25">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14"/>
      <c r="AB19" s="14"/>
    </row>
    <row r="20" spans="1:28" x14ac:dyDescent="0.25">
      <c r="A20" s="206"/>
      <c r="B20" s="206"/>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14"/>
      <c r="AB20" s="14"/>
    </row>
    <row r="21" spans="1:28" x14ac:dyDescent="0.25">
      <c r="A21" s="206"/>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14"/>
      <c r="AB21" s="14"/>
    </row>
    <row r="22" spans="1:28" x14ac:dyDescent="0.25">
      <c r="A22" s="207" t="s">
        <v>462</v>
      </c>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90"/>
      <c r="AB22" s="90"/>
    </row>
    <row r="23" spans="1:28" ht="32.25" customHeight="1" x14ac:dyDescent="0.25">
      <c r="A23" s="209" t="s">
        <v>320</v>
      </c>
      <c r="B23" s="210"/>
      <c r="C23" s="210"/>
      <c r="D23" s="210"/>
      <c r="E23" s="210"/>
      <c r="F23" s="210"/>
      <c r="G23" s="210"/>
      <c r="H23" s="210"/>
      <c r="I23" s="210"/>
      <c r="J23" s="210"/>
      <c r="K23" s="210"/>
      <c r="L23" s="211"/>
      <c r="M23" s="208" t="s">
        <v>321</v>
      </c>
      <c r="N23" s="208"/>
      <c r="O23" s="208"/>
      <c r="P23" s="208"/>
      <c r="Q23" s="208"/>
      <c r="R23" s="208"/>
      <c r="S23" s="208"/>
      <c r="T23" s="208"/>
      <c r="U23" s="208"/>
      <c r="V23" s="208"/>
      <c r="W23" s="208"/>
      <c r="X23" s="208"/>
      <c r="Y23" s="208"/>
      <c r="Z23" s="208"/>
    </row>
    <row r="24" spans="1:28" ht="151.5" customHeight="1" x14ac:dyDescent="0.25">
      <c r="A24" s="42" t="s">
        <v>226</v>
      </c>
      <c r="B24" s="43" t="s">
        <v>233</v>
      </c>
      <c r="C24" s="42" t="s">
        <v>314</v>
      </c>
      <c r="D24" s="42" t="s">
        <v>227</v>
      </c>
      <c r="E24" s="42" t="s">
        <v>315</v>
      </c>
      <c r="F24" s="42" t="s">
        <v>317</v>
      </c>
      <c r="G24" s="42" t="s">
        <v>316</v>
      </c>
      <c r="H24" s="42" t="s">
        <v>228</v>
      </c>
      <c r="I24" s="42" t="s">
        <v>318</v>
      </c>
      <c r="J24" s="42" t="s">
        <v>234</v>
      </c>
      <c r="K24" s="43" t="s">
        <v>232</v>
      </c>
      <c r="L24" s="43" t="s">
        <v>229</v>
      </c>
      <c r="M24" s="44" t="s">
        <v>241</v>
      </c>
      <c r="N24" s="43" t="s">
        <v>472</v>
      </c>
      <c r="O24" s="42" t="s">
        <v>239</v>
      </c>
      <c r="P24" s="42" t="s">
        <v>240</v>
      </c>
      <c r="Q24" s="42" t="s">
        <v>238</v>
      </c>
      <c r="R24" s="42" t="s">
        <v>228</v>
      </c>
      <c r="S24" s="42" t="s">
        <v>237</v>
      </c>
      <c r="T24" s="42" t="s">
        <v>236</v>
      </c>
      <c r="U24" s="42" t="s">
        <v>313</v>
      </c>
      <c r="V24" s="42" t="s">
        <v>238</v>
      </c>
      <c r="W24" s="51" t="s">
        <v>231</v>
      </c>
      <c r="X24" s="51" t="s">
        <v>243</v>
      </c>
      <c r="Y24" s="51" t="s">
        <v>244</v>
      </c>
      <c r="Z24" s="53" t="s">
        <v>242</v>
      </c>
    </row>
    <row r="25" spans="1:28" ht="16.5" customHeight="1" x14ac:dyDescent="0.25">
      <c r="A25" s="42">
        <v>1</v>
      </c>
      <c r="B25" s="43">
        <v>2</v>
      </c>
      <c r="C25" s="42">
        <v>3</v>
      </c>
      <c r="D25" s="43">
        <v>4</v>
      </c>
      <c r="E25" s="42">
        <v>5</v>
      </c>
      <c r="F25" s="43">
        <v>6</v>
      </c>
      <c r="G25" s="42">
        <v>7</v>
      </c>
      <c r="H25" s="43">
        <v>8</v>
      </c>
      <c r="I25" s="42">
        <v>9</v>
      </c>
      <c r="J25" s="43">
        <v>10</v>
      </c>
      <c r="K25" s="42">
        <v>11</v>
      </c>
      <c r="L25" s="43">
        <v>12</v>
      </c>
      <c r="M25" s="42">
        <v>13</v>
      </c>
      <c r="N25" s="43">
        <v>14</v>
      </c>
      <c r="O25" s="42">
        <v>15</v>
      </c>
      <c r="P25" s="43">
        <v>16</v>
      </c>
      <c r="Q25" s="42">
        <v>17</v>
      </c>
      <c r="R25" s="43">
        <v>18</v>
      </c>
      <c r="S25" s="42">
        <v>19</v>
      </c>
      <c r="T25" s="43">
        <v>20</v>
      </c>
      <c r="U25" s="42">
        <v>21</v>
      </c>
      <c r="V25" s="43">
        <v>22</v>
      </c>
      <c r="W25" s="42">
        <v>23</v>
      </c>
      <c r="X25" s="43">
        <v>24</v>
      </c>
      <c r="Y25" s="42">
        <v>25</v>
      </c>
      <c r="Z25" s="43">
        <v>26</v>
      </c>
    </row>
    <row r="26" spans="1:28" ht="45.75" customHeight="1" x14ac:dyDescent="0.25">
      <c r="A26" s="108" t="s">
        <v>483</v>
      </c>
      <c r="B26" s="108" t="s">
        <v>483</v>
      </c>
      <c r="C26" s="108" t="s">
        <v>483</v>
      </c>
      <c r="D26" s="108" t="s">
        <v>483</v>
      </c>
      <c r="E26" s="108" t="s">
        <v>483</v>
      </c>
      <c r="F26" s="108" t="s">
        <v>483</v>
      </c>
      <c r="G26" s="108" t="s">
        <v>483</v>
      </c>
      <c r="H26" s="108" t="s">
        <v>483</v>
      </c>
      <c r="I26" s="108" t="s">
        <v>483</v>
      </c>
      <c r="J26" s="108" t="s">
        <v>483</v>
      </c>
      <c r="K26" s="108" t="s">
        <v>483</v>
      </c>
      <c r="L26" s="108" t="s">
        <v>483</v>
      </c>
      <c r="M26" s="108" t="s">
        <v>483</v>
      </c>
      <c r="N26" s="108" t="s">
        <v>483</v>
      </c>
      <c r="O26" s="108" t="s">
        <v>483</v>
      </c>
      <c r="P26" s="108" t="s">
        <v>483</v>
      </c>
      <c r="Q26" s="108" t="s">
        <v>483</v>
      </c>
      <c r="R26" s="108" t="s">
        <v>483</v>
      </c>
      <c r="S26" s="108" t="s">
        <v>483</v>
      </c>
      <c r="T26" s="108" t="s">
        <v>483</v>
      </c>
      <c r="U26" s="108" t="s">
        <v>483</v>
      </c>
      <c r="V26" s="108" t="s">
        <v>483</v>
      </c>
      <c r="W26" s="108" t="s">
        <v>483</v>
      </c>
      <c r="X26" s="108" t="s">
        <v>483</v>
      </c>
      <c r="Y26" s="108" t="s">
        <v>483</v>
      </c>
      <c r="Z26" s="108" t="s">
        <v>483</v>
      </c>
    </row>
    <row r="30" spans="1:28" x14ac:dyDescent="0.25">
      <c r="A30" s="5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3" t="s">
        <v>67</v>
      </c>
    </row>
    <row r="2" spans="1:28" s="7" customFormat="1" ht="18.75" customHeight="1" x14ac:dyDescent="0.3">
      <c r="A2" s="13"/>
      <c r="B2" s="13"/>
      <c r="O2" s="11" t="s">
        <v>9</v>
      </c>
    </row>
    <row r="3" spans="1:28" s="7" customFormat="1" ht="18.75" x14ac:dyDescent="0.3">
      <c r="A3" s="12"/>
      <c r="B3" s="12"/>
      <c r="O3" s="11" t="s">
        <v>473</v>
      </c>
    </row>
    <row r="4" spans="1:28" s="7" customFormat="1" ht="18.75" x14ac:dyDescent="0.3">
      <c r="A4" s="12"/>
      <c r="B4" s="12"/>
      <c r="L4" s="11"/>
    </row>
    <row r="5" spans="1:28" s="7" customFormat="1" ht="15.75" x14ac:dyDescent="0.2">
      <c r="A5" s="174" t="str">
        <f>'1. паспорт местоположение'!A5:C5</f>
        <v>Год раскрытия информации: 2025 год</v>
      </c>
      <c r="B5" s="174"/>
      <c r="C5" s="174"/>
      <c r="D5" s="174"/>
      <c r="E5" s="174"/>
      <c r="F5" s="174"/>
      <c r="G5" s="174"/>
      <c r="H5" s="174"/>
      <c r="I5" s="174"/>
      <c r="J5" s="174"/>
      <c r="K5" s="174"/>
      <c r="L5" s="174"/>
      <c r="M5" s="174"/>
      <c r="N5" s="174"/>
      <c r="O5" s="174"/>
      <c r="P5" s="89"/>
      <c r="Q5" s="89"/>
      <c r="R5" s="89"/>
      <c r="S5" s="89"/>
      <c r="T5" s="89"/>
      <c r="U5" s="89"/>
      <c r="V5" s="89"/>
      <c r="W5" s="89"/>
      <c r="X5" s="89"/>
      <c r="Y5" s="89"/>
      <c r="Z5" s="89"/>
      <c r="AA5" s="89"/>
      <c r="AB5" s="89"/>
    </row>
    <row r="6" spans="1:28" s="7" customFormat="1" ht="18.75" x14ac:dyDescent="0.3">
      <c r="A6" s="12"/>
      <c r="B6" s="12"/>
      <c r="L6" s="11"/>
    </row>
    <row r="7" spans="1:28" s="7" customFormat="1" ht="18.75" x14ac:dyDescent="0.2">
      <c r="A7" s="178" t="s">
        <v>8</v>
      </c>
      <c r="B7" s="178"/>
      <c r="C7" s="178"/>
      <c r="D7" s="178"/>
      <c r="E7" s="178"/>
      <c r="F7" s="178"/>
      <c r="G7" s="178"/>
      <c r="H7" s="178"/>
      <c r="I7" s="178"/>
      <c r="J7" s="178"/>
      <c r="K7" s="178"/>
      <c r="L7" s="178"/>
      <c r="M7" s="178"/>
      <c r="N7" s="178"/>
      <c r="O7" s="178"/>
      <c r="P7" s="9"/>
      <c r="Q7" s="9"/>
      <c r="R7" s="9"/>
      <c r="S7" s="9"/>
      <c r="T7" s="9"/>
      <c r="U7" s="9"/>
      <c r="V7" s="9"/>
      <c r="W7" s="9"/>
      <c r="X7" s="9"/>
      <c r="Y7" s="9"/>
      <c r="Z7" s="9"/>
    </row>
    <row r="8" spans="1:28" s="7" customFormat="1" ht="18.75" x14ac:dyDescent="0.2">
      <c r="A8" s="178"/>
      <c r="B8" s="178"/>
      <c r="C8" s="178"/>
      <c r="D8" s="178"/>
      <c r="E8" s="178"/>
      <c r="F8" s="178"/>
      <c r="G8" s="178"/>
      <c r="H8" s="178"/>
      <c r="I8" s="178"/>
      <c r="J8" s="178"/>
      <c r="K8" s="178"/>
      <c r="L8" s="178"/>
      <c r="M8" s="178"/>
      <c r="N8" s="178"/>
      <c r="O8" s="178"/>
      <c r="P8" s="9"/>
      <c r="Q8" s="9"/>
      <c r="R8" s="9"/>
      <c r="S8" s="9"/>
      <c r="T8" s="9"/>
      <c r="U8" s="9"/>
      <c r="V8" s="9"/>
      <c r="W8" s="9"/>
      <c r="X8" s="9"/>
      <c r="Y8" s="9"/>
      <c r="Z8" s="9"/>
    </row>
    <row r="9" spans="1:28" s="7" customFormat="1" ht="18.75" x14ac:dyDescent="0.2">
      <c r="A9" s="179" t="str">
        <f>'1. паспорт местоположение'!A9:C9</f>
        <v>Акционерное общество "Самарская сетевая компания"</v>
      </c>
      <c r="B9" s="182"/>
      <c r="C9" s="182"/>
      <c r="D9" s="182"/>
      <c r="E9" s="182"/>
      <c r="F9" s="182"/>
      <c r="G9" s="182"/>
      <c r="H9" s="182"/>
      <c r="I9" s="182"/>
      <c r="J9" s="182"/>
      <c r="K9" s="182"/>
      <c r="L9" s="182"/>
      <c r="M9" s="182"/>
      <c r="N9" s="182"/>
      <c r="O9" s="182"/>
      <c r="P9" s="9"/>
      <c r="Q9" s="9"/>
      <c r="R9" s="9"/>
      <c r="S9" s="9"/>
      <c r="T9" s="9"/>
      <c r="U9" s="9"/>
      <c r="V9" s="9"/>
      <c r="W9" s="9"/>
      <c r="X9" s="9"/>
      <c r="Y9" s="9"/>
      <c r="Z9" s="9"/>
    </row>
    <row r="10" spans="1:28" s="7" customFormat="1" ht="18.75" x14ac:dyDescent="0.2">
      <c r="A10" s="175" t="s">
        <v>7</v>
      </c>
      <c r="B10" s="175"/>
      <c r="C10" s="175"/>
      <c r="D10" s="175"/>
      <c r="E10" s="175"/>
      <c r="F10" s="175"/>
      <c r="G10" s="175"/>
      <c r="H10" s="175"/>
      <c r="I10" s="175"/>
      <c r="J10" s="175"/>
      <c r="K10" s="175"/>
      <c r="L10" s="175"/>
      <c r="M10" s="175"/>
      <c r="N10" s="175"/>
      <c r="O10" s="175"/>
      <c r="P10" s="9"/>
      <c r="Q10" s="9"/>
      <c r="R10" s="9"/>
      <c r="S10" s="9"/>
      <c r="T10" s="9"/>
      <c r="U10" s="9"/>
      <c r="V10" s="9"/>
      <c r="W10" s="9"/>
      <c r="X10" s="9"/>
      <c r="Y10" s="9"/>
      <c r="Z10" s="9"/>
    </row>
    <row r="11" spans="1:28" s="7" customFormat="1" ht="18.75" x14ac:dyDescent="0.2">
      <c r="A11" s="178"/>
      <c r="B11" s="178"/>
      <c r="C11" s="178"/>
      <c r="D11" s="178"/>
      <c r="E11" s="178"/>
      <c r="F11" s="178"/>
      <c r="G11" s="178"/>
      <c r="H11" s="178"/>
      <c r="I11" s="178"/>
      <c r="J11" s="178"/>
      <c r="K11" s="178"/>
      <c r="L11" s="178"/>
      <c r="M11" s="178"/>
      <c r="N11" s="178"/>
      <c r="O11" s="178"/>
      <c r="P11" s="9"/>
      <c r="Q11" s="9"/>
      <c r="R11" s="9"/>
      <c r="S11" s="9"/>
      <c r="T11" s="9"/>
      <c r="U11" s="9"/>
      <c r="V11" s="9"/>
      <c r="W11" s="9"/>
      <c r="X11" s="9"/>
      <c r="Y11" s="9"/>
      <c r="Z11" s="9"/>
    </row>
    <row r="12" spans="1:28" s="7" customFormat="1" ht="18.75" x14ac:dyDescent="0.2">
      <c r="A12" s="180" t="str">
        <f>'1. паспорт местоположение'!A12:C12</f>
        <v>P_RZA_0001</v>
      </c>
      <c r="B12" s="180"/>
      <c r="C12" s="180"/>
      <c r="D12" s="180"/>
      <c r="E12" s="180"/>
      <c r="F12" s="180"/>
      <c r="G12" s="180"/>
      <c r="H12" s="180"/>
      <c r="I12" s="180"/>
      <c r="J12" s="180"/>
      <c r="K12" s="180"/>
      <c r="L12" s="180"/>
      <c r="M12" s="180"/>
      <c r="N12" s="180"/>
      <c r="O12" s="180"/>
      <c r="P12" s="9"/>
      <c r="Q12" s="9"/>
      <c r="R12" s="9"/>
      <c r="S12" s="9"/>
      <c r="T12" s="9"/>
      <c r="U12" s="9"/>
      <c r="V12" s="9"/>
      <c r="W12" s="9"/>
      <c r="X12" s="9"/>
      <c r="Y12" s="9"/>
      <c r="Z12" s="9"/>
    </row>
    <row r="13" spans="1:28" s="7" customFormat="1" ht="18.75" x14ac:dyDescent="0.2">
      <c r="A13" s="175" t="s">
        <v>6</v>
      </c>
      <c r="B13" s="175"/>
      <c r="C13" s="175"/>
      <c r="D13" s="175"/>
      <c r="E13" s="175"/>
      <c r="F13" s="175"/>
      <c r="G13" s="175"/>
      <c r="H13" s="175"/>
      <c r="I13" s="175"/>
      <c r="J13" s="175"/>
      <c r="K13" s="175"/>
      <c r="L13" s="175"/>
      <c r="M13" s="175"/>
      <c r="N13" s="175"/>
      <c r="O13" s="175"/>
      <c r="P13" s="9"/>
      <c r="Q13" s="9"/>
      <c r="R13" s="9"/>
      <c r="S13" s="9"/>
      <c r="T13" s="9"/>
      <c r="U13" s="9"/>
      <c r="V13" s="9"/>
      <c r="W13" s="9"/>
      <c r="X13" s="9"/>
      <c r="Y13" s="9"/>
      <c r="Z13" s="9"/>
    </row>
    <row r="14" spans="1:28" s="7" customFormat="1" ht="15.75" customHeight="1" x14ac:dyDescent="0.2">
      <c r="A14" s="183"/>
      <c r="B14" s="183"/>
      <c r="C14" s="183"/>
      <c r="D14" s="183"/>
      <c r="E14" s="183"/>
      <c r="F14" s="183"/>
      <c r="G14" s="183"/>
      <c r="H14" s="183"/>
      <c r="I14" s="183"/>
      <c r="J14" s="183"/>
      <c r="K14" s="183"/>
      <c r="L14" s="183"/>
      <c r="M14" s="183"/>
      <c r="N14" s="183"/>
      <c r="O14" s="183"/>
      <c r="P14" s="3"/>
      <c r="Q14" s="3"/>
      <c r="R14" s="3"/>
      <c r="S14" s="3"/>
      <c r="T14" s="3"/>
      <c r="U14" s="3"/>
      <c r="V14" s="3"/>
      <c r="W14" s="3"/>
      <c r="X14" s="3"/>
      <c r="Y14" s="3"/>
      <c r="Z14" s="3"/>
    </row>
    <row r="15" spans="1:28" s="2" customFormat="1" ht="15.75" x14ac:dyDescent="0.2">
      <c r="A15" s="182"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5" s="182"/>
      <c r="C15" s="182"/>
      <c r="D15" s="182"/>
      <c r="E15" s="182"/>
      <c r="F15" s="182"/>
      <c r="G15" s="182"/>
      <c r="H15" s="182"/>
      <c r="I15" s="182"/>
      <c r="J15" s="182"/>
      <c r="K15" s="182"/>
      <c r="L15" s="182"/>
      <c r="M15" s="182"/>
      <c r="N15" s="182"/>
      <c r="O15" s="182"/>
      <c r="P15" s="6"/>
      <c r="Q15" s="6"/>
      <c r="R15" s="6"/>
      <c r="S15" s="6"/>
      <c r="T15" s="6"/>
      <c r="U15" s="6"/>
      <c r="V15" s="6"/>
      <c r="W15" s="6"/>
      <c r="X15" s="6"/>
      <c r="Y15" s="6"/>
      <c r="Z15" s="6"/>
    </row>
    <row r="16" spans="1:28" s="2" customFormat="1" ht="15" customHeight="1" x14ac:dyDescent="0.2">
      <c r="A16" s="175" t="s">
        <v>5</v>
      </c>
      <c r="B16" s="175"/>
      <c r="C16" s="175"/>
      <c r="D16" s="175"/>
      <c r="E16" s="175"/>
      <c r="F16" s="175"/>
      <c r="G16" s="175"/>
      <c r="H16" s="175"/>
      <c r="I16" s="175"/>
      <c r="J16" s="175"/>
      <c r="K16" s="175"/>
      <c r="L16" s="175"/>
      <c r="M16" s="175"/>
      <c r="N16" s="175"/>
      <c r="O16" s="175"/>
      <c r="P16" s="4"/>
      <c r="Q16" s="4"/>
      <c r="R16" s="4"/>
      <c r="S16" s="4"/>
      <c r="T16" s="4"/>
      <c r="U16" s="4"/>
      <c r="V16" s="4"/>
      <c r="W16" s="4"/>
      <c r="X16" s="4"/>
      <c r="Y16" s="4"/>
      <c r="Z16" s="4"/>
    </row>
    <row r="17" spans="1:26" s="2" customFormat="1" ht="15" customHeight="1" x14ac:dyDescent="0.2">
      <c r="A17" s="183"/>
      <c r="B17" s="183"/>
      <c r="C17" s="183"/>
      <c r="D17" s="183"/>
      <c r="E17" s="183"/>
      <c r="F17" s="183"/>
      <c r="G17" s="183"/>
      <c r="H17" s="183"/>
      <c r="I17" s="183"/>
      <c r="J17" s="183"/>
      <c r="K17" s="183"/>
      <c r="L17" s="183"/>
      <c r="M17" s="183"/>
      <c r="N17" s="183"/>
      <c r="O17" s="183"/>
      <c r="P17" s="3"/>
      <c r="Q17" s="3"/>
      <c r="R17" s="3"/>
      <c r="S17" s="3"/>
      <c r="T17" s="3"/>
      <c r="U17" s="3"/>
      <c r="V17" s="3"/>
      <c r="W17" s="3"/>
    </row>
    <row r="18" spans="1:26" s="2" customFormat="1" ht="91.5" customHeight="1" x14ac:dyDescent="0.2">
      <c r="A18" s="212" t="s">
        <v>440</v>
      </c>
      <c r="B18" s="212"/>
      <c r="C18" s="212"/>
      <c r="D18" s="212"/>
      <c r="E18" s="212"/>
      <c r="F18" s="212"/>
      <c r="G18" s="212"/>
      <c r="H18" s="212"/>
      <c r="I18" s="212"/>
      <c r="J18" s="212"/>
      <c r="K18" s="212"/>
      <c r="L18" s="212"/>
      <c r="M18" s="212"/>
      <c r="N18" s="212"/>
      <c r="O18" s="212"/>
      <c r="P18" s="5"/>
      <c r="Q18" s="5"/>
      <c r="R18" s="5"/>
      <c r="S18" s="5"/>
      <c r="T18" s="5"/>
      <c r="U18" s="5"/>
      <c r="V18" s="5"/>
      <c r="W18" s="5"/>
      <c r="X18" s="5"/>
      <c r="Y18" s="5"/>
      <c r="Z18" s="5"/>
    </row>
    <row r="19" spans="1:26" s="2" customFormat="1" ht="78" customHeight="1" x14ac:dyDescent="0.2">
      <c r="A19" s="185" t="s">
        <v>4</v>
      </c>
      <c r="B19" s="185" t="s">
        <v>86</v>
      </c>
      <c r="C19" s="185" t="s">
        <v>85</v>
      </c>
      <c r="D19" s="185" t="s">
        <v>74</v>
      </c>
      <c r="E19" s="213" t="s">
        <v>84</v>
      </c>
      <c r="F19" s="214"/>
      <c r="G19" s="214"/>
      <c r="H19" s="214"/>
      <c r="I19" s="215"/>
      <c r="J19" s="185" t="s">
        <v>83</v>
      </c>
      <c r="K19" s="185"/>
      <c r="L19" s="185"/>
      <c r="M19" s="185"/>
      <c r="N19" s="185"/>
      <c r="O19" s="185"/>
      <c r="P19" s="3"/>
      <c r="Q19" s="3"/>
      <c r="R19" s="3"/>
      <c r="S19" s="3"/>
      <c r="T19" s="3"/>
      <c r="U19" s="3"/>
      <c r="V19" s="3"/>
      <c r="W19" s="3"/>
    </row>
    <row r="20" spans="1:26" s="2" customFormat="1" ht="51" customHeight="1" x14ac:dyDescent="0.2">
      <c r="A20" s="185"/>
      <c r="B20" s="185"/>
      <c r="C20" s="185"/>
      <c r="D20" s="185"/>
      <c r="E20" s="26" t="s">
        <v>82</v>
      </c>
      <c r="F20" s="26" t="s">
        <v>81</v>
      </c>
      <c r="G20" s="26" t="s">
        <v>80</v>
      </c>
      <c r="H20" s="26" t="s">
        <v>79</v>
      </c>
      <c r="I20" s="26" t="s">
        <v>78</v>
      </c>
      <c r="J20" s="26" t="s">
        <v>77</v>
      </c>
      <c r="K20" s="26" t="s">
        <v>3</v>
      </c>
      <c r="L20" s="31" t="s">
        <v>2</v>
      </c>
      <c r="M20" s="30" t="s">
        <v>224</v>
      </c>
      <c r="N20" s="30" t="s">
        <v>76</v>
      </c>
      <c r="O20" s="30" t="s">
        <v>75</v>
      </c>
      <c r="P20" s="3"/>
      <c r="Q20" s="3"/>
      <c r="R20" s="3"/>
      <c r="S20" s="3"/>
      <c r="T20" s="3"/>
      <c r="U20" s="3"/>
      <c r="V20" s="3"/>
      <c r="W20" s="3"/>
    </row>
    <row r="21" spans="1:26" s="2" customFormat="1" ht="16.5" customHeight="1" x14ac:dyDescent="0.2">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x14ac:dyDescent="0.2">
      <c r="A22" s="99" t="s">
        <v>483</v>
      </c>
      <c r="B22" s="99" t="s">
        <v>483</v>
      </c>
      <c r="C22" s="99" t="s">
        <v>483</v>
      </c>
      <c r="D22" s="99" t="s">
        <v>483</v>
      </c>
      <c r="E22" s="99" t="s">
        <v>483</v>
      </c>
      <c r="F22" s="99" t="s">
        <v>483</v>
      </c>
      <c r="G22" s="99" t="s">
        <v>483</v>
      </c>
      <c r="H22" s="99" t="s">
        <v>483</v>
      </c>
      <c r="I22" s="99" t="s">
        <v>483</v>
      </c>
      <c r="J22" s="99" t="s">
        <v>483</v>
      </c>
      <c r="K22" s="99" t="s">
        <v>483</v>
      </c>
      <c r="L22" s="99" t="s">
        <v>483</v>
      </c>
      <c r="M22" s="99" t="s">
        <v>483</v>
      </c>
      <c r="N22" s="99" t="s">
        <v>483</v>
      </c>
      <c r="O22" s="99" t="s">
        <v>483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85" zoomScaleSheetLayoutView="85" workbookViewId="0">
      <selection activeCell="A13" sqref="A13:AR13"/>
    </sheetView>
  </sheetViews>
  <sheetFormatPr defaultRowHeight="15" x14ac:dyDescent="0.25"/>
  <cols>
    <col min="1" max="3" width="9.140625" style="54"/>
    <col min="4" max="4" width="18.5703125" style="54" customWidth="1"/>
    <col min="5" max="12" width="9.140625" style="54" hidden="1" customWidth="1"/>
    <col min="13" max="13" width="4.7109375" style="54" hidden="1" customWidth="1"/>
    <col min="14" max="17" width="9.140625" style="54" hidden="1" customWidth="1"/>
    <col min="18" max="18" width="4.7109375" style="54" hidden="1" customWidth="1"/>
    <col min="19" max="36" width="9.140625" style="54" hidden="1" customWidth="1"/>
    <col min="37" max="37" width="9.140625" style="54"/>
    <col min="38" max="38" width="7.7109375" style="54" customWidth="1"/>
    <col min="39" max="39" width="3.140625" style="54" customWidth="1"/>
    <col min="40" max="40" width="13.5703125" style="54" customWidth="1"/>
    <col min="41" max="41" width="16.5703125" style="54" customWidth="1"/>
    <col min="42" max="42" width="15.7109375" style="54" customWidth="1"/>
    <col min="43" max="43" width="9.5703125" style="54" customWidth="1"/>
    <col min="44" max="44" width="8.5703125" style="54" customWidth="1"/>
    <col min="45" max="16384" width="9.140625" style="54"/>
  </cols>
  <sheetData>
    <row r="1" spans="1:44" s="7" customFormat="1" ht="18.75" customHeight="1" x14ac:dyDescent="0.2">
      <c r="A1" s="13"/>
      <c r="K1" s="23" t="s">
        <v>67</v>
      </c>
      <c r="AR1" s="23" t="s">
        <v>67</v>
      </c>
    </row>
    <row r="2" spans="1:44" s="7" customFormat="1" ht="18.75" customHeight="1" x14ac:dyDescent="0.3">
      <c r="A2" s="13"/>
      <c r="K2" s="11" t="s">
        <v>9</v>
      </c>
      <c r="AR2" s="11" t="s">
        <v>9</v>
      </c>
    </row>
    <row r="3" spans="1:44" s="7" customFormat="1" ht="18.75" x14ac:dyDescent="0.3">
      <c r="A3" s="12"/>
      <c r="K3" s="11" t="s">
        <v>66</v>
      </c>
      <c r="AR3" s="11" t="s">
        <v>476</v>
      </c>
    </row>
    <row r="4" spans="1:44" s="7" customFormat="1" ht="18.75" x14ac:dyDescent="0.3">
      <c r="A4" s="12"/>
      <c r="K4" s="11"/>
    </row>
    <row r="5" spans="1:44" s="7" customFormat="1" ht="18.75" customHeight="1" x14ac:dyDescent="0.2">
      <c r="A5" s="174" t="str">
        <f>'1. паспорт местоположение'!A5:C5</f>
        <v>Год раскрытия информации: 2025 год</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s="7" customFormat="1" ht="18.75" x14ac:dyDescent="0.3">
      <c r="A6" s="12"/>
      <c r="K6" s="11"/>
    </row>
    <row r="7" spans="1:44" s="7" customFormat="1" ht="18.75" x14ac:dyDescent="0.2">
      <c r="A7" s="178" t="s">
        <v>8</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9" t="str">
        <f>'1. паспорт местоположение'!A9:C9</f>
        <v>Акционерное общество "Самарская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7" customFormat="1" ht="18.75" customHeight="1" x14ac:dyDescent="0.2">
      <c r="A10" s="175" t="s">
        <v>481</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0" t="str">
        <f>'1. паспорт местоположение'!A12:C12</f>
        <v>P_RZA_0001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7" customFormat="1" ht="18.75" customHeight="1" x14ac:dyDescent="0.2">
      <c r="A13" s="175" t="s">
        <v>6</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9.75" customHeight="1" x14ac:dyDescent="0.2">
      <c r="A15" s="181" t="str">
        <f>'1. паспорт местоположение'!A15:C15</f>
        <v>Организация системы мониторинга функционирования микропроцессорных устройств РЗА на ПС 110 кВ АВИС (шкаф мониторинга МП УРЗА - 1 шт) г.о. Самара, Самарская область</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row>
    <row r="16" spans="1:44" s="2" customFormat="1" ht="15" customHeight="1" x14ac:dyDescent="0.2">
      <c r="A16" s="175" t="s">
        <v>5</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77" t="s">
        <v>441</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row>
    <row r="19" spans="1:45" ht="18.75" x14ac:dyDescent="0.25">
      <c r="AO19" s="67"/>
      <c r="AP19" s="67"/>
      <c r="AQ19" s="67"/>
      <c r="AR19" s="23"/>
    </row>
    <row r="20" spans="1:45" ht="18.75" x14ac:dyDescent="0.3">
      <c r="AO20" s="67"/>
      <c r="AP20" s="67"/>
      <c r="AQ20" s="67"/>
      <c r="AR20" s="11"/>
    </row>
    <row r="21" spans="1:45" ht="20.25" customHeight="1" x14ac:dyDescent="0.3">
      <c r="AO21" s="67"/>
      <c r="AP21" s="67"/>
      <c r="AQ21" s="67"/>
      <c r="AR21" s="11"/>
    </row>
    <row r="22" spans="1:45" s="2" customFormat="1" ht="15" customHeight="1" x14ac:dyDescent="0.2">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5.75" x14ac:dyDescent="0.25">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x14ac:dyDescent="0.3">
      <c r="A24" s="221" t="s">
        <v>310</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t="s">
        <v>0</v>
      </c>
      <c r="AL24" s="221"/>
      <c r="AM24" s="55"/>
      <c r="AN24" s="55"/>
      <c r="AS24" s="61"/>
    </row>
    <row r="25" spans="1:45" ht="12.75" customHeight="1" x14ac:dyDescent="0.25">
      <c r="A25" s="222" t="s">
        <v>309</v>
      </c>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4" t="s">
        <v>483</v>
      </c>
      <c r="AL25" s="224"/>
      <c r="AM25" s="56"/>
      <c r="AN25" s="225" t="s">
        <v>308</v>
      </c>
      <c r="AO25" s="225"/>
      <c r="AP25" s="225"/>
      <c r="AQ25" s="220"/>
      <c r="AR25" s="220"/>
      <c r="AS25" s="61"/>
    </row>
    <row r="26" spans="1:45" ht="17.25" customHeight="1" x14ac:dyDescent="0.25">
      <c r="A26" s="232" t="s">
        <v>307</v>
      </c>
      <c r="B26" s="233"/>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29" t="s">
        <v>483</v>
      </c>
      <c r="AL26" s="229"/>
      <c r="AM26" s="56"/>
      <c r="AN26" s="216" t="s">
        <v>306</v>
      </c>
      <c r="AO26" s="217"/>
      <c r="AP26" s="218"/>
      <c r="AQ26" s="216" t="s">
        <v>483</v>
      </c>
      <c r="AR26" s="219"/>
      <c r="AS26" s="61"/>
    </row>
    <row r="27" spans="1:45" ht="17.25" customHeight="1" x14ac:dyDescent="0.25">
      <c r="A27" s="232" t="s">
        <v>305</v>
      </c>
      <c r="B27" s="233"/>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29" t="s">
        <v>483</v>
      </c>
      <c r="AL27" s="229"/>
      <c r="AM27" s="56"/>
      <c r="AN27" s="216" t="s">
        <v>304</v>
      </c>
      <c r="AO27" s="217"/>
      <c r="AP27" s="218"/>
      <c r="AQ27" s="216" t="s">
        <v>483</v>
      </c>
      <c r="AR27" s="219"/>
      <c r="AS27" s="61"/>
    </row>
    <row r="28" spans="1:45" ht="27.75" customHeight="1" thickBot="1" x14ac:dyDescent="0.3">
      <c r="A28" s="234" t="s">
        <v>303</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37" t="s">
        <v>483</v>
      </c>
      <c r="AL28" s="237"/>
      <c r="AM28" s="56"/>
      <c r="AN28" s="238" t="s">
        <v>302</v>
      </c>
      <c r="AO28" s="239"/>
      <c r="AP28" s="240"/>
      <c r="AQ28" s="216" t="s">
        <v>483</v>
      </c>
      <c r="AR28" s="219"/>
      <c r="AS28" s="61"/>
    </row>
    <row r="29" spans="1:45" ht="17.25" customHeight="1" x14ac:dyDescent="0.25">
      <c r="A29" s="226" t="s">
        <v>301</v>
      </c>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8"/>
      <c r="AK29" s="224" t="s">
        <v>483</v>
      </c>
      <c r="AL29" s="224"/>
      <c r="AM29" s="56"/>
      <c r="AN29" s="229"/>
      <c r="AO29" s="230"/>
      <c r="AP29" s="230"/>
      <c r="AQ29" s="216" t="s">
        <v>483</v>
      </c>
      <c r="AR29" s="231"/>
      <c r="AS29" s="61"/>
    </row>
    <row r="30" spans="1:45" ht="17.25" customHeight="1" x14ac:dyDescent="0.25">
      <c r="A30" s="232" t="s">
        <v>300</v>
      </c>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29" t="s">
        <v>483</v>
      </c>
      <c r="AL30" s="229"/>
      <c r="AM30" s="56"/>
      <c r="AS30" s="61"/>
    </row>
    <row r="31" spans="1:45" ht="17.25" customHeight="1" x14ac:dyDescent="0.25">
      <c r="A31" s="232" t="s">
        <v>299</v>
      </c>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29" t="s">
        <v>483</v>
      </c>
      <c r="AL31" s="229"/>
      <c r="AM31" s="56"/>
      <c r="AN31" s="56"/>
      <c r="AO31" s="104"/>
      <c r="AP31" s="104"/>
      <c r="AQ31" s="104"/>
      <c r="AR31" s="104"/>
      <c r="AS31" s="61"/>
    </row>
    <row r="32" spans="1:45" ht="17.25" customHeight="1" x14ac:dyDescent="0.25">
      <c r="A32" s="232" t="s">
        <v>274</v>
      </c>
      <c r="B32" s="233"/>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29" t="s">
        <v>483</v>
      </c>
      <c r="AL32" s="229"/>
      <c r="AM32" s="56"/>
      <c r="AN32" s="56"/>
      <c r="AO32" s="56"/>
      <c r="AP32" s="56"/>
      <c r="AQ32" s="56"/>
      <c r="AR32" s="56"/>
      <c r="AS32" s="61"/>
    </row>
    <row r="33" spans="1:45" ht="17.25" customHeight="1" x14ac:dyDescent="0.25">
      <c r="A33" s="232" t="s">
        <v>298</v>
      </c>
      <c r="B33" s="233"/>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41" t="s">
        <v>483</v>
      </c>
      <c r="AL33" s="241"/>
      <c r="AM33" s="56"/>
      <c r="AN33" s="56"/>
      <c r="AO33" s="56"/>
      <c r="AP33" s="56"/>
      <c r="AQ33" s="56"/>
      <c r="AR33" s="56"/>
      <c r="AS33" s="61"/>
    </row>
    <row r="34" spans="1:45" ht="17.25" customHeight="1" x14ac:dyDescent="0.25">
      <c r="A34" s="232" t="s">
        <v>297</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29" t="s">
        <v>483</v>
      </c>
      <c r="AL34" s="229"/>
      <c r="AM34" s="56"/>
      <c r="AN34" s="56"/>
      <c r="AO34" s="56"/>
      <c r="AP34" s="56"/>
      <c r="AQ34" s="56"/>
      <c r="AR34" s="56"/>
      <c r="AS34" s="61"/>
    </row>
    <row r="35" spans="1:45" ht="17.25" customHeight="1" x14ac:dyDescent="0.25">
      <c r="A35" s="232"/>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29" t="s">
        <v>483</v>
      </c>
      <c r="AL35" s="229"/>
      <c r="AM35" s="56"/>
      <c r="AN35" s="56"/>
      <c r="AO35" s="56"/>
      <c r="AP35" s="56"/>
      <c r="AQ35" s="56"/>
      <c r="AR35" s="56"/>
      <c r="AS35" s="61"/>
    </row>
    <row r="36" spans="1:45" ht="17.25" customHeight="1" thickBot="1" x14ac:dyDescent="0.3">
      <c r="A36" s="242" t="s">
        <v>262</v>
      </c>
      <c r="B36" s="243"/>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37" t="s">
        <v>483</v>
      </c>
      <c r="AL36" s="237"/>
      <c r="AM36" s="56"/>
      <c r="AN36" s="56"/>
      <c r="AO36" s="56"/>
      <c r="AP36" s="56"/>
      <c r="AQ36" s="56"/>
      <c r="AR36" s="56"/>
      <c r="AS36" s="61"/>
    </row>
    <row r="37" spans="1:45" ht="17.25" customHeight="1" x14ac:dyDescent="0.25">
      <c r="A37" s="222"/>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4" t="s">
        <v>483</v>
      </c>
      <c r="AL37" s="224"/>
      <c r="AM37" s="56"/>
      <c r="AN37" s="56"/>
      <c r="AO37" s="56"/>
      <c r="AP37" s="56"/>
      <c r="AQ37" s="56"/>
      <c r="AR37" s="56"/>
      <c r="AS37" s="61"/>
    </row>
    <row r="38" spans="1:45" ht="17.25" customHeight="1" x14ac:dyDescent="0.25">
      <c r="A38" s="232" t="s">
        <v>296</v>
      </c>
      <c r="B38" s="233"/>
      <c r="C38" s="233"/>
      <c r="D38" s="233"/>
      <c r="E38" s="233"/>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29" t="s">
        <v>483</v>
      </c>
      <c r="AL38" s="229"/>
      <c r="AM38" s="56"/>
      <c r="AN38" s="56"/>
      <c r="AO38" s="56"/>
      <c r="AP38" s="56"/>
      <c r="AQ38" s="56"/>
      <c r="AR38" s="56"/>
      <c r="AS38" s="61"/>
    </row>
    <row r="39" spans="1:45" ht="17.25" customHeight="1" thickBot="1" x14ac:dyDescent="0.3">
      <c r="A39" s="242" t="s">
        <v>295</v>
      </c>
      <c r="B39" s="243"/>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37" t="s">
        <v>483</v>
      </c>
      <c r="AL39" s="237"/>
      <c r="AM39" s="56"/>
      <c r="AN39" s="56"/>
      <c r="AO39" s="56"/>
      <c r="AP39" s="56"/>
      <c r="AQ39" s="56"/>
      <c r="AR39" s="56"/>
      <c r="AS39" s="61"/>
    </row>
    <row r="40" spans="1:45" ht="17.25" customHeight="1" x14ac:dyDescent="0.25">
      <c r="A40" s="222" t="s">
        <v>294</v>
      </c>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4" t="s">
        <v>483</v>
      </c>
      <c r="AL40" s="224"/>
      <c r="AM40" s="56"/>
      <c r="AN40" s="56"/>
      <c r="AO40" s="56"/>
      <c r="AP40" s="56"/>
      <c r="AQ40" s="56"/>
      <c r="AR40" s="56"/>
      <c r="AS40" s="61"/>
    </row>
    <row r="41" spans="1:45" ht="17.25" customHeight="1" x14ac:dyDescent="0.25">
      <c r="A41" s="232" t="s">
        <v>293</v>
      </c>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29" t="s">
        <v>483</v>
      </c>
      <c r="AL41" s="229"/>
      <c r="AM41" s="56"/>
      <c r="AN41" s="56"/>
      <c r="AO41" s="56"/>
      <c r="AP41" s="56"/>
      <c r="AQ41" s="56"/>
      <c r="AR41" s="56"/>
      <c r="AS41" s="61"/>
    </row>
    <row r="42" spans="1:45" ht="17.25" customHeight="1" x14ac:dyDescent="0.25">
      <c r="A42" s="232" t="s">
        <v>292</v>
      </c>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29" t="s">
        <v>483</v>
      </c>
      <c r="AL42" s="229"/>
      <c r="AM42" s="56"/>
      <c r="AN42" s="56"/>
      <c r="AO42" s="56"/>
      <c r="AP42" s="56"/>
      <c r="AQ42" s="56"/>
      <c r="AR42" s="56"/>
      <c r="AS42" s="61"/>
    </row>
    <row r="43" spans="1:45" ht="17.25" customHeight="1" x14ac:dyDescent="0.25">
      <c r="A43" s="232" t="s">
        <v>291</v>
      </c>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29" t="s">
        <v>483</v>
      </c>
      <c r="AL43" s="229"/>
      <c r="AM43" s="56"/>
      <c r="AN43" s="56"/>
      <c r="AO43" s="56"/>
      <c r="AP43" s="56"/>
      <c r="AQ43" s="56"/>
      <c r="AR43" s="56"/>
      <c r="AS43" s="61"/>
    </row>
    <row r="44" spans="1:45" ht="17.25" customHeight="1" x14ac:dyDescent="0.25">
      <c r="A44" s="232" t="s">
        <v>290</v>
      </c>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29" t="s">
        <v>483</v>
      </c>
      <c r="AL44" s="229"/>
      <c r="AM44" s="56"/>
      <c r="AN44" s="56"/>
      <c r="AO44" s="56"/>
      <c r="AP44" s="56"/>
      <c r="AQ44" s="56"/>
      <c r="AR44" s="56"/>
      <c r="AS44" s="61"/>
    </row>
    <row r="45" spans="1:45" ht="17.25" customHeight="1" x14ac:dyDescent="0.25">
      <c r="A45" s="232" t="s">
        <v>289</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29" t="s">
        <v>483</v>
      </c>
      <c r="AL45" s="229"/>
      <c r="AM45" s="56"/>
      <c r="AN45" s="56"/>
      <c r="AO45" s="56"/>
      <c r="AP45" s="56"/>
      <c r="AQ45" s="56"/>
      <c r="AR45" s="56"/>
      <c r="AS45" s="61"/>
    </row>
    <row r="46" spans="1:45" ht="17.25" customHeight="1" thickBot="1" x14ac:dyDescent="0.3">
      <c r="A46" s="244" t="s">
        <v>288</v>
      </c>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6" t="s">
        <v>483</v>
      </c>
      <c r="AL46" s="246"/>
      <c r="AM46" s="56"/>
      <c r="AN46" s="56"/>
      <c r="AO46" s="56"/>
      <c r="AP46" s="56"/>
      <c r="AQ46" s="56"/>
      <c r="AR46" s="56"/>
      <c r="AS46" s="61"/>
    </row>
    <row r="47" spans="1:45" ht="24" customHeight="1" x14ac:dyDescent="0.25">
      <c r="A47" s="247" t="s">
        <v>287</v>
      </c>
      <c r="B47" s="248"/>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9"/>
      <c r="AK47" s="224" t="s">
        <v>3</v>
      </c>
      <c r="AL47" s="224"/>
      <c r="AM47" s="224" t="s">
        <v>268</v>
      </c>
      <c r="AN47" s="224"/>
      <c r="AO47" s="93" t="s">
        <v>267</v>
      </c>
      <c r="AP47" s="93" t="s">
        <v>266</v>
      </c>
      <c r="AQ47" s="61"/>
    </row>
    <row r="48" spans="1:45" ht="12" customHeight="1" x14ac:dyDescent="0.25">
      <c r="A48" s="232" t="s">
        <v>286</v>
      </c>
      <c r="B48" s="233"/>
      <c r="C48" s="233"/>
      <c r="D48" s="233"/>
      <c r="E48" s="233"/>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29" t="s">
        <v>483</v>
      </c>
      <c r="AL48" s="229"/>
      <c r="AM48" s="229" t="s">
        <v>483</v>
      </c>
      <c r="AN48" s="229"/>
      <c r="AO48" s="92" t="s">
        <v>483</v>
      </c>
      <c r="AP48" s="92" t="s">
        <v>483</v>
      </c>
      <c r="AQ48" s="61"/>
    </row>
    <row r="49" spans="1:43" ht="12" customHeight="1" x14ac:dyDescent="0.25">
      <c r="A49" s="232" t="s">
        <v>285</v>
      </c>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29" t="s">
        <v>483</v>
      </c>
      <c r="AL49" s="229"/>
      <c r="AM49" s="229" t="s">
        <v>483</v>
      </c>
      <c r="AN49" s="229"/>
      <c r="AO49" s="92" t="s">
        <v>483</v>
      </c>
      <c r="AP49" s="92" t="s">
        <v>483</v>
      </c>
      <c r="AQ49" s="61"/>
    </row>
    <row r="50" spans="1:43" ht="12" customHeight="1" thickBot="1" x14ac:dyDescent="0.3">
      <c r="A50" s="242" t="s">
        <v>284</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50" t="s">
        <v>483</v>
      </c>
      <c r="AL50" s="251"/>
      <c r="AM50" s="250" t="s">
        <v>483</v>
      </c>
      <c r="AN50" s="251"/>
      <c r="AO50" s="105" t="s">
        <v>483</v>
      </c>
      <c r="AP50" s="105" t="s">
        <v>483</v>
      </c>
      <c r="AQ50" s="61"/>
    </row>
    <row r="51" spans="1:43" ht="6.75" customHeight="1" thickBot="1" x14ac:dyDescent="0.3">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56"/>
      <c r="AN51" s="56"/>
      <c r="AO51" s="56"/>
      <c r="AP51" s="56"/>
      <c r="AQ51" s="61"/>
    </row>
    <row r="52" spans="1:43" ht="24" customHeight="1" x14ac:dyDescent="0.25">
      <c r="A52" s="252" t="s">
        <v>283</v>
      </c>
      <c r="B52" s="253"/>
      <c r="C52" s="253"/>
      <c r="D52" s="253"/>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24" t="s">
        <v>3</v>
      </c>
      <c r="AL52" s="224"/>
      <c r="AM52" s="224" t="s">
        <v>268</v>
      </c>
      <c r="AN52" s="224"/>
      <c r="AO52" s="93" t="s">
        <v>267</v>
      </c>
      <c r="AP52" s="93" t="s">
        <v>266</v>
      </c>
      <c r="AQ52" s="61"/>
    </row>
    <row r="53" spans="1:43" ht="11.25" customHeight="1" x14ac:dyDescent="0.25">
      <c r="A53" s="254" t="s">
        <v>282</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41" t="s">
        <v>483</v>
      </c>
      <c r="AL53" s="241"/>
      <c r="AM53" s="241" t="s">
        <v>483</v>
      </c>
      <c r="AN53" s="241"/>
      <c r="AO53" s="106" t="s">
        <v>483</v>
      </c>
      <c r="AP53" s="106" t="s">
        <v>483</v>
      </c>
      <c r="AQ53" s="61"/>
    </row>
    <row r="54" spans="1:43" ht="12" customHeight="1" x14ac:dyDescent="0.25">
      <c r="A54" s="232" t="s">
        <v>281</v>
      </c>
      <c r="B54" s="233"/>
      <c r="C54" s="233"/>
      <c r="D54" s="233"/>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29" t="s">
        <v>483</v>
      </c>
      <c r="AL54" s="229"/>
      <c r="AM54" s="229" t="s">
        <v>483</v>
      </c>
      <c r="AN54" s="229"/>
      <c r="AO54" s="92" t="s">
        <v>483</v>
      </c>
      <c r="AP54" s="92" t="s">
        <v>483</v>
      </c>
      <c r="AQ54" s="61"/>
    </row>
    <row r="55" spans="1:43" ht="12" customHeight="1" x14ac:dyDescent="0.25">
      <c r="A55" s="232" t="s">
        <v>280</v>
      </c>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29" t="s">
        <v>483</v>
      </c>
      <c r="AL55" s="229"/>
      <c r="AM55" s="229" t="s">
        <v>483</v>
      </c>
      <c r="AN55" s="229"/>
      <c r="AO55" s="92" t="s">
        <v>483</v>
      </c>
      <c r="AP55" s="92" t="s">
        <v>483</v>
      </c>
      <c r="AQ55" s="61"/>
    </row>
    <row r="56" spans="1:43" ht="12" customHeight="1" thickBot="1" x14ac:dyDescent="0.3">
      <c r="A56" s="242" t="s">
        <v>279</v>
      </c>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37" t="s">
        <v>483</v>
      </c>
      <c r="AL56" s="237"/>
      <c r="AM56" s="237" t="s">
        <v>483</v>
      </c>
      <c r="AN56" s="237"/>
      <c r="AO56" s="105" t="s">
        <v>483</v>
      </c>
      <c r="AP56" s="105" t="s">
        <v>483</v>
      </c>
      <c r="AQ56" s="61"/>
    </row>
    <row r="57" spans="1:43" ht="6" customHeight="1" thickBot="1" x14ac:dyDescent="0.3">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56"/>
      <c r="AN57" s="56"/>
      <c r="AO57" s="56"/>
      <c r="AP57" s="56"/>
      <c r="AQ57" s="55"/>
    </row>
    <row r="58" spans="1:43" ht="24" customHeight="1" x14ac:dyDescent="0.25">
      <c r="A58" s="252" t="s">
        <v>278</v>
      </c>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24" t="s">
        <v>3</v>
      </c>
      <c r="AL58" s="224"/>
      <c r="AM58" s="224" t="s">
        <v>268</v>
      </c>
      <c r="AN58" s="224"/>
      <c r="AO58" s="93" t="s">
        <v>267</v>
      </c>
      <c r="AP58" s="93" t="s">
        <v>266</v>
      </c>
      <c r="AQ58" s="61"/>
    </row>
    <row r="59" spans="1:43" ht="12.75" customHeight="1" x14ac:dyDescent="0.25">
      <c r="A59" s="256" t="s">
        <v>277</v>
      </c>
      <c r="B59" s="257"/>
      <c r="C59" s="257"/>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257"/>
      <c r="AF59" s="257"/>
      <c r="AG59" s="257"/>
      <c r="AH59" s="257"/>
      <c r="AI59" s="257"/>
      <c r="AJ59" s="257"/>
      <c r="AK59" s="241" t="s">
        <v>483</v>
      </c>
      <c r="AL59" s="241"/>
      <c r="AM59" s="241" t="s">
        <v>483</v>
      </c>
      <c r="AN59" s="241"/>
      <c r="AO59" s="106" t="s">
        <v>483</v>
      </c>
      <c r="AP59" s="106" t="s">
        <v>483</v>
      </c>
      <c r="AQ59" s="64"/>
    </row>
    <row r="60" spans="1:43" ht="12" customHeight="1" x14ac:dyDescent="0.25">
      <c r="A60" s="232" t="s">
        <v>276</v>
      </c>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41" t="s">
        <v>483</v>
      </c>
      <c r="AL60" s="241"/>
      <c r="AM60" s="241" t="s">
        <v>483</v>
      </c>
      <c r="AN60" s="241"/>
      <c r="AO60" s="106" t="s">
        <v>483</v>
      </c>
      <c r="AP60" s="106" t="s">
        <v>483</v>
      </c>
      <c r="AQ60" s="61"/>
    </row>
    <row r="61" spans="1:43" ht="12" customHeight="1" x14ac:dyDescent="0.25">
      <c r="A61" s="232" t="s">
        <v>275</v>
      </c>
      <c r="B61" s="233"/>
      <c r="C61" s="233"/>
      <c r="D61" s="233"/>
      <c r="E61" s="233"/>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41" t="s">
        <v>483</v>
      </c>
      <c r="AL61" s="241"/>
      <c r="AM61" s="241" t="s">
        <v>483</v>
      </c>
      <c r="AN61" s="241"/>
      <c r="AO61" s="106" t="s">
        <v>483</v>
      </c>
      <c r="AP61" s="106" t="s">
        <v>483</v>
      </c>
      <c r="AQ61" s="61"/>
    </row>
    <row r="62" spans="1:43" ht="12" customHeight="1" x14ac:dyDescent="0.25">
      <c r="A62" s="232" t="s">
        <v>274</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41" t="s">
        <v>483</v>
      </c>
      <c r="AL62" s="241"/>
      <c r="AM62" s="241" t="s">
        <v>483</v>
      </c>
      <c r="AN62" s="241"/>
      <c r="AO62" s="106" t="s">
        <v>483</v>
      </c>
      <c r="AP62" s="106" t="s">
        <v>483</v>
      </c>
      <c r="AQ62" s="61"/>
    </row>
    <row r="63" spans="1:43" ht="9.75" customHeight="1" x14ac:dyDescent="0.25">
      <c r="A63" s="232"/>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41" t="s">
        <v>483</v>
      </c>
      <c r="AL63" s="241"/>
      <c r="AM63" s="241" t="s">
        <v>483</v>
      </c>
      <c r="AN63" s="241"/>
      <c r="AO63" s="106" t="s">
        <v>483</v>
      </c>
      <c r="AP63" s="106" t="s">
        <v>483</v>
      </c>
      <c r="AQ63" s="61"/>
    </row>
    <row r="64" spans="1:43" ht="9.75" customHeight="1" x14ac:dyDescent="0.25">
      <c r="A64" s="232"/>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41" t="s">
        <v>483</v>
      </c>
      <c r="AL64" s="241"/>
      <c r="AM64" s="241" t="s">
        <v>483</v>
      </c>
      <c r="AN64" s="241"/>
      <c r="AO64" s="106" t="s">
        <v>483</v>
      </c>
      <c r="AP64" s="106" t="s">
        <v>483</v>
      </c>
      <c r="AQ64" s="61"/>
    </row>
    <row r="65" spans="1:43" ht="12" customHeight="1" x14ac:dyDescent="0.25">
      <c r="A65" s="232" t="s">
        <v>273</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41" t="s">
        <v>483</v>
      </c>
      <c r="AL65" s="241"/>
      <c r="AM65" s="241" t="s">
        <v>483</v>
      </c>
      <c r="AN65" s="241"/>
      <c r="AO65" s="106" t="s">
        <v>483</v>
      </c>
      <c r="AP65" s="106" t="s">
        <v>483</v>
      </c>
      <c r="AQ65" s="61"/>
    </row>
    <row r="66" spans="1:43" ht="27.75" customHeight="1" x14ac:dyDescent="0.25">
      <c r="A66" s="258" t="s">
        <v>272</v>
      </c>
      <c r="B66" s="259"/>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c r="AC66" s="259"/>
      <c r="AD66" s="259"/>
      <c r="AE66" s="259"/>
      <c r="AF66" s="259"/>
      <c r="AG66" s="259"/>
      <c r="AH66" s="259"/>
      <c r="AI66" s="259"/>
      <c r="AJ66" s="260"/>
      <c r="AK66" s="241" t="s">
        <v>483</v>
      </c>
      <c r="AL66" s="241"/>
      <c r="AM66" s="241" t="s">
        <v>483</v>
      </c>
      <c r="AN66" s="241"/>
      <c r="AO66" s="106" t="s">
        <v>483</v>
      </c>
      <c r="AP66" s="106" t="s">
        <v>483</v>
      </c>
      <c r="AQ66" s="64"/>
    </row>
    <row r="67" spans="1:43" ht="11.25" customHeight="1" x14ac:dyDescent="0.25">
      <c r="A67" s="232" t="s">
        <v>264</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3"/>
      <c r="AI67" s="233"/>
      <c r="AJ67" s="233"/>
      <c r="AK67" s="241" t="s">
        <v>483</v>
      </c>
      <c r="AL67" s="241"/>
      <c r="AM67" s="241" t="s">
        <v>483</v>
      </c>
      <c r="AN67" s="241"/>
      <c r="AO67" s="106" t="s">
        <v>483</v>
      </c>
      <c r="AP67" s="106" t="s">
        <v>483</v>
      </c>
      <c r="AQ67" s="61"/>
    </row>
    <row r="68" spans="1:43" ht="25.5" customHeight="1" x14ac:dyDescent="0.25">
      <c r="A68" s="258" t="s">
        <v>265</v>
      </c>
      <c r="B68" s="259"/>
      <c r="C68" s="259"/>
      <c r="D68" s="259"/>
      <c r="E68" s="259"/>
      <c r="F68" s="259"/>
      <c r="G68" s="259"/>
      <c r="H68" s="259"/>
      <c r="I68" s="259"/>
      <c r="J68" s="259"/>
      <c r="K68" s="259"/>
      <c r="L68" s="259"/>
      <c r="M68" s="259"/>
      <c r="N68" s="259"/>
      <c r="O68" s="259"/>
      <c r="P68" s="259"/>
      <c r="Q68" s="259"/>
      <c r="R68" s="259"/>
      <c r="S68" s="259"/>
      <c r="T68" s="259"/>
      <c r="U68" s="259"/>
      <c r="V68" s="259"/>
      <c r="W68" s="259"/>
      <c r="X68" s="259"/>
      <c r="Y68" s="259"/>
      <c r="Z68" s="259"/>
      <c r="AA68" s="259"/>
      <c r="AB68" s="259"/>
      <c r="AC68" s="259"/>
      <c r="AD68" s="259"/>
      <c r="AE68" s="259"/>
      <c r="AF68" s="259"/>
      <c r="AG68" s="259"/>
      <c r="AH68" s="259"/>
      <c r="AI68" s="259"/>
      <c r="AJ68" s="260"/>
      <c r="AK68" s="241" t="s">
        <v>483</v>
      </c>
      <c r="AL68" s="241"/>
      <c r="AM68" s="241" t="s">
        <v>483</v>
      </c>
      <c r="AN68" s="241"/>
      <c r="AO68" s="106" t="s">
        <v>483</v>
      </c>
      <c r="AP68" s="106" t="s">
        <v>483</v>
      </c>
      <c r="AQ68" s="64"/>
    </row>
    <row r="69" spans="1:43" ht="12" customHeight="1" x14ac:dyDescent="0.25">
      <c r="A69" s="232" t="s">
        <v>263</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41" t="s">
        <v>483</v>
      </c>
      <c r="AL69" s="241"/>
      <c r="AM69" s="241" t="s">
        <v>483</v>
      </c>
      <c r="AN69" s="241"/>
      <c r="AO69" s="106" t="s">
        <v>483</v>
      </c>
      <c r="AP69" s="106" t="s">
        <v>483</v>
      </c>
      <c r="AQ69" s="61"/>
    </row>
    <row r="70" spans="1:43" ht="12.75" customHeight="1" x14ac:dyDescent="0.25">
      <c r="A70" s="261" t="s">
        <v>271</v>
      </c>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41" t="s">
        <v>483</v>
      </c>
      <c r="AL70" s="241"/>
      <c r="AM70" s="241" t="s">
        <v>483</v>
      </c>
      <c r="AN70" s="241"/>
      <c r="AO70" s="106" t="s">
        <v>483</v>
      </c>
      <c r="AP70" s="106" t="s">
        <v>483</v>
      </c>
      <c r="AQ70" s="64"/>
    </row>
    <row r="71" spans="1:43" ht="12" customHeight="1" x14ac:dyDescent="0.25">
      <c r="A71" s="232" t="s">
        <v>262</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41" t="s">
        <v>483</v>
      </c>
      <c r="AL71" s="241"/>
      <c r="AM71" s="241" t="s">
        <v>483</v>
      </c>
      <c r="AN71" s="241"/>
      <c r="AO71" s="106" t="s">
        <v>483</v>
      </c>
      <c r="AP71" s="106" t="s">
        <v>483</v>
      </c>
      <c r="AQ71" s="61"/>
    </row>
    <row r="72" spans="1:43" ht="12.75" customHeight="1" thickBot="1" x14ac:dyDescent="0.3">
      <c r="A72" s="263" t="s">
        <v>270</v>
      </c>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5"/>
      <c r="AK72" s="237" t="s">
        <v>483</v>
      </c>
      <c r="AL72" s="237"/>
      <c r="AM72" s="237" t="s">
        <v>483</v>
      </c>
      <c r="AN72" s="237"/>
      <c r="AO72" s="105" t="s">
        <v>483</v>
      </c>
      <c r="AP72" s="105" t="s">
        <v>483</v>
      </c>
      <c r="AQ72" s="64"/>
    </row>
    <row r="73" spans="1:43" ht="7.5" customHeight="1" thickBot="1" x14ac:dyDescent="0.3">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56"/>
      <c r="AN73" s="56"/>
      <c r="AO73" s="56"/>
      <c r="AP73" s="56"/>
      <c r="AQ73" s="55"/>
    </row>
    <row r="74" spans="1:43" ht="25.5" customHeight="1" x14ac:dyDescent="0.25">
      <c r="A74" s="252" t="s">
        <v>269</v>
      </c>
      <c r="B74" s="253"/>
      <c r="C74" s="253"/>
      <c r="D74" s="253"/>
      <c r="E74" s="253"/>
      <c r="F74" s="253"/>
      <c r="G74" s="253"/>
      <c r="H74" s="253"/>
      <c r="I74" s="253"/>
      <c r="J74" s="253"/>
      <c r="K74" s="253"/>
      <c r="L74" s="253"/>
      <c r="M74" s="253"/>
      <c r="N74" s="253"/>
      <c r="O74" s="253"/>
      <c r="P74" s="253"/>
      <c r="Q74" s="253"/>
      <c r="R74" s="253"/>
      <c r="S74" s="253"/>
      <c r="T74" s="253"/>
      <c r="U74" s="253"/>
      <c r="V74" s="253"/>
      <c r="W74" s="253"/>
      <c r="X74" s="253"/>
      <c r="Y74" s="253"/>
      <c r="Z74" s="253"/>
      <c r="AA74" s="253"/>
      <c r="AB74" s="253"/>
      <c r="AC74" s="253"/>
      <c r="AD74" s="253"/>
      <c r="AE74" s="253"/>
      <c r="AF74" s="253"/>
      <c r="AG74" s="253"/>
      <c r="AH74" s="253"/>
      <c r="AI74" s="253"/>
      <c r="AJ74" s="253"/>
      <c r="AK74" s="224" t="s">
        <v>3</v>
      </c>
      <c r="AL74" s="224"/>
      <c r="AM74" s="224" t="s">
        <v>268</v>
      </c>
      <c r="AN74" s="224"/>
      <c r="AO74" s="93" t="s">
        <v>267</v>
      </c>
      <c r="AP74" s="93" t="s">
        <v>266</v>
      </c>
      <c r="AQ74" s="61"/>
    </row>
    <row r="75" spans="1:43" ht="25.5" customHeight="1" x14ac:dyDescent="0.25">
      <c r="A75" s="258" t="s">
        <v>265</v>
      </c>
      <c r="B75" s="259"/>
      <c r="C75" s="259"/>
      <c r="D75" s="259"/>
      <c r="E75" s="259"/>
      <c r="F75" s="259"/>
      <c r="G75" s="259"/>
      <c r="H75" s="259"/>
      <c r="I75" s="259"/>
      <c r="J75" s="259"/>
      <c r="K75" s="259"/>
      <c r="L75" s="259"/>
      <c r="M75" s="259"/>
      <c r="N75" s="259"/>
      <c r="O75" s="259"/>
      <c r="P75" s="259"/>
      <c r="Q75" s="259"/>
      <c r="R75" s="259"/>
      <c r="S75" s="259"/>
      <c r="T75" s="259"/>
      <c r="U75" s="259"/>
      <c r="V75" s="259"/>
      <c r="W75" s="259"/>
      <c r="X75" s="259"/>
      <c r="Y75" s="259"/>
      <c r="Z75" s="259"/>
      <c r="AA75" s="259"/>
      <c r="AB75" s="259"/>
      <c r="AC75" s="259"/>
      <c r="AD75" s="259"/>
      <c r="AE75" s="259"/>
      <c r="AF75" s="259"/>
      <c r="AG75" s="259"/>
      <c r="AH75" s="259"/>
      <c r="AI75" s="259"/>
      <c r="AJ75" s="260"/>
      <c r="AK75" s="241" t="s">
        <v>483</v>
      </c>
      <c r="AL75" s="241"/>
      <c r="AM75" s="241" t="s">
        <v>483</v>
      </c>
      <c r="AN75" s="241"/>
      <c r="AO75" s="106" t="s">
        <v>483</v>
      </c>
      <c r="AP75" s="106" t="s">
        <v>483</v>
      </c>
      <c r="AQ75" s="64"/>
    </row>
    <row r="76" spans="1:43" ht="12" customHeight="1" x14ac:dyDescent="0.25">
      <c r="A76" s="232" t="s">
        <v>264</v>
      </c>
      <c r="B76" s="233"/>
      <c r="C76" s="233"/>
      <c r="D76" s="233"/>
      <c r="E76" s="233"/>
      <c r="F76" s="233"/>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41" t="s">
        <v>483</v>
      </c>
      <c r="AL76" s="241"/>
      <c r="AM76" s="241" t="s">
        <v>483</v>
      </c>
      <c r="AN76" s="241"/>
      <c r="AO76" s="106" t="s">
        <v>483</v>
      </c>
      <c r="AP76" s="106" t="s">
        <v>483</v>
      </c>
      <c r="AQ76" s="61"/>
    </row>
    <row r="77" spans="1:43" ht="12" customHeight="1" x14ac:dyDescent="0.25">
      <c r="A77" s="232" t="s">
        <v>263</v>
      </c>
      <c r="B77" s="233"/>
      <c r="C77" s="233"/>
      <c r="D77" s="233"/>
      <c r="E77" s="233"/>
      <c r="F77" s="233"/>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41" t="s">
        <v>483</v>
      </c>
      <c r="AL77" s="241"/>
      <c r="AM77" s="241" t="s">
        <v>483</v>
      </c>
      <c r="AN77" s="241"/>
      <c r="AO77" s="106" t="s">
        <v>483</v>
      </c>
      <c r="AP77" s="106" t="s">
        <v>483</v>
      </c>
      <c r="AQ77" s="61"/>
    </row>
    <row r="78" spans="1:43" ht="12" customHeight="1" x14ac:dyDescent="0.25">
      <c r="A78" s="232" t="s">
        <v>262</v>
      </c>
      <c r="B78" s="233"/>
      <c r="C78" s="233"/>
      <c r="D78" s="233"/>
      <c r="E78" s="233"/>
      <c r="F78" s="233"/>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41" t="s">
        <v>483</v>
      </c>
      <c r="AL78" s="241"/>
      <c r="AM78" s="241" t="s">
        <v>483</v>
      </c>
      <c r="AN78" s="241"/>
      <c r="AO78" s="106" t="s">
        <v>483</v>
      </c>
      <c r="AP78" s="106" t="s">
        <v>483</v>
      </c>
      <c r="AQ78" s="61"/>
    </row>
    <row r="79" spans="1:43" ht="12" customHeight="1" x14ac:dyDescent="0.25">
      <c r="A79" s="232" t="s">
        <v>261</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41" t="s">
        <v>483</v>
      </c>
      <c r="AL79" s="241"/>
      <c r="AM79" s="241" t="s">
        <v>483</v>
      </c>
      <c r="AN79" s="241"/>
      <c r="AO79" s="106" t="s">
        <v>483</v>
      </c>
      <c r="AP79" s="106" t="s">
        <v>483</v>
      </c>
      <c r="AQ79" s="61"/>
    </row>
    <row r="80" spans="1:43" ht="12" customHeight="1" x14ac:dyDescent="0.25">
      <c r="A80" s="232" t="s">
        <v>260</v>
      </c>
      <c r="B80" s="233"/>
      <c r="C80" s="233"/>
      <c r="D80" s="233"/>
      <c r="E80" s="233"/>
      <c r="F80" s="233"/>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41" t="s">
        <v>483</v>
      </c>
      <c r="AL80" s="241"/>
      <c r="AM80" s="241" t="s">
        <v>483</v>
      </c>
      <c r="AN80" s="241"/>
      <c r="AO80" s="106" t="s">
        <v>483</v>
      </c>
      <c r="AP80" s="106" t="s">
        <v>483</v>
      </c>
      <c r="AQ80" s="61"/>
    </row>
    <row r="81" spans="1:45" ht="12.75" customHeight="1" x14ac:dyDescent="0.25">
      <c r="A81" s="232" t="s">
        <v>259</v>
      </c>
      <c r="B81" s="233"/>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41" t="s">
        <v>483</v>
      </c>
      <c r="AL81" s="241"/>
      <c r="AM81" s="241" t="s">
        <v>483</v>
      </c>
      <c r="AN81" s="241"/>
      <c r="AO81" s="106" t="s">
        <v>483</v>
      </c>
      <c r="AP81" s="106" t="s">
        <v>483</v>
      </c>
      <c r="AQ81" s="61"/>
    </row>
    <row r="82" spans="1:45" ht="12.75" customHeight="1" x14ac:dyDescent="0.25">
      <c r="A82" s="232" t="s">
        <v>258</v>
      </c>
      <c r="B82" s="233"/>
      <c r="C82" s="233"/>
      <c r="D82" s="233"/>
      <c r="E82" s="233"/>
      <c r="F82" s="233"/>
      <c r="G82" s="233"/>
      <c r="H82" s="233"/>
      <c r="I82" s="233"/>
      <c r="J82" s="233"/>
      <c r="K82" s="233"/>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3"/>
      <c r="AI82" s="233"/>
      <c r="AJ82" s="233"/>
      <c r="AK82" s="241" t="s">
        <v>483</v>
      </c>
      <c r="AL82" s="241"/>
      <c r="AM82" s="241" t="s">
        <v>483</v>
      </c>
      <c r="AN82" s="241"/>
      <c r="AO82" s="106" t="s">
        <v>483</v>
      </c>
      <c r="AP82" s="106" t="s">
        <v>483</v>
      </c>
      <c r="AQ82" s="61"/>
    </row>
    <row r="83" spans="1:45" ht="12" customHeight="1" x14ac:dyDescent="0.25">
      <c r="A83" s="261" t="s">
        <v>257</v>
      </c>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2"/>
      <c r="Z83" s="262"/>
      <c r="AA83" s="262"/>
      <c r="AB83" s="262"/>
      <c r="AC83" s="262"/>
      <c r="AD83" s="262"/>
      <c r="AE83" s="262"/>
      <c r="AF83" s="262"/>
      <c r="AG83" s="262"/>
      <c r="AH83" s="262"/>
      <c r="AI83" s="262"/>
      <c r="AJ83" s="262"/>
      <c r="AK83" s="241" t="s">
        <v>483</v>
      </c>
      <c r="AL83" s="241"/>
      <c r="AM83" s="241" t="s">
        <v>483</v>
      </c>
      <c r="AN83" s="241"/>
      <c r="AO83" s="106" t="s">
        <v>483</v>
      </c>
      <c r="AP83" s="106" t="s">
        <v>483</v>
      </c>
      <c r="AQ83" s="64"/>
    </row>
    <row r="84" spans="1:45" ht="12" customHeight="1" x14ac:dyDescent="0.25">
      <c r="A84" s="261" t="s">
        <v>256</v>
      </c>
      <c r="B84" s="262"/>
      <c r="C84" s="262"/>
      <c r="D84" s="262"/>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41" t="s">
        <v>483</v>
      </c>
      <c r="AL84" s="241"/>
      <c r="AM84" s="241" t="s">
        <v>483</v>
      </c>
      <c r="AN84" s="241"/>
      <c r="AO84" s="106" t="s">
        <v>483</v>
      </c>
      <c r="AP84" s="106" t="s">
        <v>483</v>
      </c>
      <c r="AQ84" s="64"/>
    </row>
    <row r="85" spans="1:45" ht="12" customHeight="1" x14ac:dyDescent="0.25">
      <c r="A85" s="232" t="s">
        <v>255</v>
      </c>
      <c r="B85" s="233"/>
      <c r="C85" s="233"/>
      <c r="D85" s="233"/>
      <c r="E85" s="233"/>
      <c r="F85" s="233"/>
      <c r="G85" s="233"/>
      <c r="H85" s="233"/>
      <c r="I85" s="233"/>
      <c r="J85" s="233"/>
      <c r="K85" s="233"/>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3"/>
      <c r="AJ85" s="233"/>
      <c r="AK85" s="241" t="s">
        <v>483</v>
      </c>
      <c r="AL85" s="241"/>
      <c r="AM85" s="241" t="s">
        <v>483</v>
      </c>
      <c r="AN85" s="241"/>
      <c r="AO85" s="106" t="s">
        <v>483</v>
      </c>
      <c r="AP85" s="106" t="s">
        <v>483</v>
      </c>
      <c r="AQ85" s="55"/>
    </row>
    <row r="86" spans="1:45" ht="27.75" customHeight="1" x14ac:dyDescent="0.25">
      <c r="A86" s="258" t="s">
        <v>254</v>
      </c>
      <c r="B86" s="259"/>
      <c r="C86" s="259"/>
      <c r="D86" s="259"/>
      <c r="E86" s="259"/>
      <c r="F86" s="259"/>
      <c r="G86" s="259"/>
      <c r="H86" s="259"/>
      <c r="I86" s="259"/>
      <c r="J86" s="259"/>
      <c r="K86" s="259"/>
      <c r="L86" s="259"/>
      <c r="M86" s="259"/>
      <c r="N86" s="259"/>
      <c r="O86" s="259"/>
      <c r="P86" s="259"/>
      <c r="Q86" s="259"/>
      <c r="R86" s="259"/>
      <c r="S86" s="259"/>
      <c r="T86" s="259"/>
      <c r="U86" s="259"/>
      <c r="V86" s="259"/>
      <c r="W86" s="259"/>
      <c r="X86" s="259"/>
      <c r="Y86" s="259"/>
      <c r="Z86" s="259"/>
      <c r="AA86" s="259"/>
      <c r="AB86" s="259"/>
      <c r="AC86" s="259"/>
      <c r="AD86" s="259"/>
      <c r="AE86" s="259"/>
      <c r="AF86" s="259"/>
      <c r="AG86" s="259"/>
      <c r="AH86" s="259"/>
      <c r="AI86" s="259"/>
      <c r="AJ86" s="260"/>
      <c r="AK86" s="241" t="s">
        <v>483</v>
      </c>
      <c r="AL86" s="241"/>
      <c r="AM86" s="241" t="s">
        <v>483</v>
      </c>
      <c r="AN86" s="241"/>
      <c r="AO86" s="106" t="s">
        <v>483</v>
      </c>
      <c r="AP86" s="106" t="s">
        <v>483</v>
      </c>
      <c r="AQ86" s="64"/>
    </row>
    <row r="87" spans="1:45" x14ac:dyDescent="0.25">
      <c r="A87" s="258" t="s">
        <v>253</v>
      </c>
      <c r="B87" s="259"/>
      <c r="C87" s="259"/>
      <c r="D87" s="259"/>
      <c r="E87" s="259"/>
      <c r="F87" s="259"/>
      <c r="G87" s="259"/>
      <c r="H87" s="259"/>
      <c r="I87" s="259"/>
      <c r="J87" s="259"/>
      <c r="K87" s="259"/>
      <c r="L87" s="259"/>
      <c r="M87" s="259"/>
      <c r="N87" s="259"/>
      <c r="O87" s="259"/>
      <c r="P87" s="259"/>
      <c r="Q87" s="259"/>
      <c r="R87" s="259"/>
      <c r="S87" s="259"/>
      <c r="T87" s="259"/>
      <c r="U87" s="259"/>
      <c r="V87" s="259"/>
      <c r="W87" s="259"/>
      <c r="X87" s="259"/>
      <c r="Y87" s="259"/>
      <c r="Z87" s="259"/>
      <c r="AA87" s="259"/>
      <c r="AB87" s="259"/>
      <c r="AC87" s="259"/>
      <c r="AD87" s="259"/>
      <c r="AE87" s="259"/>
      <c r="AF87" s="259"/>
      <c r="AG87" s="259"/>
      <c r="AH87" s="259"/>
      <c r="AI87" s="259"/>
      <c r="AJ87" s="260"/>
      <c r="AK87" s="241" t="s">
        <v>483</v>
      </c>
      <c r="AL87" s="241"/>
      <c r="AM87" s="241" t="s">
        <v>483</v>
      </c>
      <c r="AN87" s="241"/>
      <c r="AO87" s="106" t="s">
        <v>483</v>
      </c>
      <c r="AP87" s="106" t="s">
        <v>483</v>
      </c>
      <c r="AQ87" s="64"/>
    </row>
    <row r="88" spans="1:45" ht="14.25" customHeight="1" x14ac:dyDescent="0.25">
      <c r="A88" s="268" t="s">
        <v>252</v>
      </c>
      <c r="B88" s="269"/>
      <c r="C88" s="269"/>
      <c r="D88" s="270"/>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241" t="s">
        <v>483</v>
      </c>
      <c r="AL88" s="241"/>
      <c r="AM88" s="241" t="s">
        <v>483</v>
      </c>
      <c r="AN88" s="241"/>
      <c r="AO88" s="106" t="s">
        <v>483</v>
      </c>
      <c r="AP88" s="106" t="s">
        <v>483</v>
      </c>
      <c r="AQ88" s="64"/>
    </row>
    <row r="89" spans="1:45" x14ac:dyDescent="0.25">
      <c r="A89" s="268" t="s">
        <v>251</v>
      </c>
      <c r="B89" s="269"/>
      <c r="C89" s="269"/>
      <c r="D89" s="270"/>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241" t="s">
        <v>483</v>
      </c>
      <c r="AL89" s="241"/>
      <c r="AM89" s="241" t="s">
        <v>483</v>
      </c>
      <c r="AN89" s="241"/>
      <c r="AO89" s="106" t="s">
        <v>483</v>
      </c>
      <c r="AP89" s="106" t="s">
        <v>483</v>
      </c>
      <c r="AQ89" s="55"/>
    </row>
    <row r="90" spans="1:45" ht="12" customHeight="1" thickBot="1" x14ac:dyDescent="0.3">
      <c r="A90" s="63" t="s">
        <v>250</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250" t="s">
        <v>483</v>
      </c>
      <c r="AL90" s="251"/>
      <c r="AM90" s="266" t="s">
        <v>483</v>
      </c>
      <c r="AN90" s="267"/>
      <c r="AO90" s="107" t="s">
        <v>483</v>
      </c>
      <c r="AP90" s="107" t="s">
        <v>483</v>
      </c>
      <c r="AQ90" s="61"/>
    </row>
    <row r="91" spans="1:45" ht="3" customHeight="1" x14ac:dyDescent="0.25">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7"/>
    </row>
    <row r="92" spans="1:45" ht="13.5" customHeight="1" x14ac:dyDescent="0.25">
      <c r="A92" s="56" t="s">
        <v>249</v>
      </c>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57"/>
    </row>
    <row r="93" spans="1:45" ht="13.5" customHeight="1" x14ac:dyDescent="0.25">
      <c r="A93" s="60" t="s">
        <v>248</v>
      </c>
      <c r="B93" s="58"/>
      <c r="C93" s="59"/>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7"/>
      <c r="AQ93" s="57"/>
      <c r="AR93" s="57"/>
      <c r="AS93" s="57"/>
    </row>
    <row r="94" spans="1:45" ht="11.25" customHeight="1" x14ac:dyDescent="0.25">
      <c r="A94" s="60" t="s">
        <v>247</v>
      </c>
      <c r="B94" s="58"/>
      <c r="C94" s="59"/>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7"/>
      <c r="AQ94" s="57"/>
      <c r="AR94" s="57"/>
      <c r="AS94" s="55"/>
    </row>
    <row r="95" spans="1:45" x14ac:dyDescent="0.25">
      <c r="A95" s="60" t="s">
        <v>246</v>
      </c>
      <c r="B95" s="58"/>
      <c r="C95" s="59"/>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7"/>
      <c r="AQ95" s="57"/>
      <c r="AR95" s="57"/>
      <c r="AS95" s="55"/>
    </row>
    <row r="96" spans="1:45" x14ac:dyDescent="0.25">
      <c r="A96" s="56" t="s">
        <v>245</v>
      </c>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2" zoomScaleSheetLayoutView="100" workbookViewId="0">
      <selection activeCell="D31" sqref="D31"/>
    </sheetView>
  </sheetViews>
  <sheetFormatPr defaultColWidth="9" defaultRowHeight="15.75" x14ac:dyDescent="0.25"/>
  <cols>
    <col min="1" max="1" width="9" style="117"/>
    <col min="2" max="2" width="40.85546875" style="117" customWidth="1"/>
    <col min="3" max="4" width="16.5703125" style="117" customWidth="1"/>
    <col min="5" max="6" width="9" style="117" hidden="1" customWidth="1"/>
    <col min="7" max="10" width="16.5703125" style="117" customWidth="1"/>
    <col min="11" max="11" width="18" style="117" customWidth="1"/>
    <col min="12" max="12" width="27.85546875" style="117" customWidth="1"/>
    <col min="13" max="16384" width="9" style="120"/>
  </cols>
  <sheetData>
    <row r="1" spans="1:12" ht="15.95" customHeight="1" x14ac:dyDescent="0.25">
      <c r="C1" s="118" t="s">
        <v>512</v>
      </c>
      <c r="L1" s="119" t="s">
        <v>67</v>
      </c>
    </row>
    <row r="2" spans="1:12" ht="15.95" customHeight="1" x14ac:dyDescent="0.25">
      <c r="C2" s="118" t="s">
        <v>512</v>
      </c>
      <c r="L2" s="119" t="s">
        <v>9</v>
      </c>
    </row>
    <row r="3" spans="1:12" ht="15.95" customHeight="1" x14ac:dyDescent="0.25">
      <c r="C3" s="118" t="s">
        <v>512</v>
      </c>
      <c r="L3" s="119" t="s">
        <v>66</v>
      </c>
    </row>
    <row r="4" spans="1:12" ht="15.95" customHeight="1" x14ac:dyDescent="0.25"/>
    <row r="5" spans="1:12" ht="15.95" customHeight="1" x14ac:dyDescent="0.25">
      <c r="A5" s="272" t="s">
        <v>474</v>
      </c>
      <c r="B5" s="272"/>
      <c r="C5" s="272"/>
      <c r="D5" s="272"/>
      <c r="E5" s="272"/>
      <c r="F5" s="272"/>
      <c r="G5" s="272"/>
      <c r="H5" s="272"/>
      <c r="I5" s="272"/>
      <c r="J5" s="272"/>
      <c r="K5" s="272"/>
      <c r="L5" s="272"/>
    </row>
    <row r="6" spans="1:12" ht="15.95" customHeight="1" x14ac:dyDescent="0.25"/>
    <row r="7" spans="1:12" ht="18.95" customHeight="1" x14ac:dyDescent="0.3">
      <c r="A7" s="273" t="s">
        <v>513</v>
      </c>
      <c r="B7" s="273"/>
      <c r="C7" s="273"/>
      <c r="D7" s="273"/>
      <c r="E7" s="273"/>
      <c r="F7" s="273"/>
      <c r="G7" s="273"/>
      <c r="H7" s="273"/>
      <c r="I7" s="273"/>
      <c r="J7" s="273"/>
      <c r="K7" s="273"/>
      <c r="L7" s="273"/>
    </row>
    <row r="8" spans="1:12" ht="15.95" customHeight="1" x14ac:dyDescent="0.25"/>
    <row r="9" spans="1:12" ht="15.95" customHeight="1" x14ac:dyDescent="0.25">
      <c r="A9" s="272" t="s">
        <v>514</v>
      </c>
      <c r="B9" s="272"/>
      <c r="C9" s="272"/>
      <c r="D9" s="272"/>
      <c r="E9" s="272"/>
      <c r="F9" s="272"/>
      <c r="G9" s="272"/>
      <c r="H9" s="272"/>
      <c r="I9" s="272"/>
      <c r="J9" s="272"/>
      <c r="K9" s="272"/>
      <c r="L9" s="272"/>
    </row>
    <row r="10" spans="1:12" ht="15.95" customHeight="1" x14ac:dyDescent="0.25">
      <c r="A10" s="274" t="s">
        <v>7</v>
      </c>
      <c r="B10" s="274"/>
      <c r="C10" s="274"/>
      <c r="D10" s="274"/>
      <c r="E10" s="274"/>
      <c r="F10" s="274"/>
      <c r="G10" s="274"/>
      <c r="H10" s="274"/>
      <c r="I10" s="274"/>
      <c r="J10" s="274"/>
      <c r="K10" s="274"/>
      <c r="L10" s="274"/>
    </row>
    <row r="11" spans="1:12" ht="15.95" customHeight="1" x14ac:dyDescent="0.25"/>
    <row r="12" spans="1:12" ht="15.95" customHeight="1" x14ac:dyDescent="0.25">
      <c r="A12" s="272" t="s">
        <v>502</v>
      </c>
      <c r="B12" s="272"/>
      <c r="C12" s="272"/>
      <c r="D12" s="272"/>
      <c r="E12" s="272"/>
      <c r="F12" s="272"/>
      <c r="G12" s="272"/>
      <c r="H12" s="272"/>
      <c r="I12" s="272"/>
      <c r="J12" s="272"/>
      <c r="K12" s="272"/>
      <c r="L12" s="272"/>
    </row>
    <row r="13" spans="1:12" ht="15.95" customHeight="1" x14ac:dyDescent="0.25">
      <c r="A13" s="274" t="s">
        <v>6</v>
      </c>
      <c r="B13" s="274"/>
      <c r="C13" s="274"/>
      <c r="D13" s="274"/>
      <c r="E13" s="274"/>
      <c r="F13" s="274"/>
      <c r="G13" s="274"/>
      <c r="H13" s="274"/>
      <c r="I13" s="274"/>
      <c r="J13" s="274"/>
      <c r="K13" s="274"/>
      <c r="L13" s="274"/>
    </row>
    <row r="14" spans="1:12" ht="15.95" customHeight="1" x14ac:dyDescent="0.25"/>
    <row r="15" spans="1:12" ht="15.95" customHeight="1" x14ac:dyDescent="0.25">
      <c r="A15" s="275" t="s">
        <v>554</v>
      </c>
      <c r="B15" s="275"/>
      <c r="C15" s="275"/>
      <c r="D15" s="275"/>
      <c r="E15" s="275"/>
      <c r="F15" s="275"/>
      <c r="G15" s="275"/>
      <c r="H15" s="275"/>
      <c r="I15" s="275"/>
      <c r="J15" s="275"/>
      <c r="K15" s="275"/>
      <c r="L15" s="275"/>
    </row>
    <row r="16" spans="1:12" ht="15.95" customHeight="1" x14ac:dyDescent="0.25">
      <c r="A16" s="274" t="s">
        <v>5</v>
      </c>
      <c r="B16" s="274"/>
      <c r="C16" s="274"/>
      <c r="D16" s="274"/>
      <c r="E16" s="274"/>
      <c r="F16" s="274"/>
      <c r="G16" s="274"/>
      <c r="H16" s="274"/>
      <c r="I16" s="274"/>
      <c r="J16" s="274"/>
      <c r="K16" s="274"/>
      <c r="L16" s="274"/>
    </row>
    <row r="17" spans="1:12" ht="15.95" customHeight="1" x14ac:dyDescent="0.25"/>
    <row r="18" spans="1:12" ht="15.95" customHeight="1" x14ac:dyDescent="0.25"/>
    <row r="19" spans="1:12" ht="18.95" customHeight="1" x14ac:dyDescent="0.3">
      <c r="A19" s="271" t="s">
        <v>531</v>
      </c>
      <c r="B19" s="271"/>
      <c r="C19" s="271"/>
      <c r="D19" s="271"/>
      <c r="E19" s="271"/>
      <c r="F19" s="271"/>
      <c r="G19" s="271"/>
      <c r="H19" s="271"/>
      <c r="I19" s="271"/>
      <c r="J19" s="271"/>
      <c r="K19" s="271"/>
      <c r="L19" s="271"/>
    </row>
    <row r="20" spans="1:12" ht="11.1" customHeight="1" x14ac:dyDescent="0.25"/>
    <row r="21" spans="1:12" ht="15.95" customHeight="1" x14ac:dyDescent="0.25">
      <c r="A21" s="276" t="s">
        <v>214</v>
      </c>
      <c r="B21" s="276" t="s">
        <v>532</v>
      </c>
      <c r="C21" s="279" t="s">
        <v>375</v>
      </c>
      <c r="D21" s="279"/>
      <c r="E21" s="279"/>
      <c r="F21" s="279"/>
      <c r="G21" s="279"/>
      <c r="H21" s="279"/>
      <c r="I21" s="276" t="s">
        <v>213</v>
      </c>
      <c r="J21" s="276" t="s">
        <v>377</v>
      </c>
      <c r="K21" s="276" t="s">
        <v>212</v>
      </c>
      <c r="L21" s="276" t="s">
        <v>376</v>
      </c>
    </row>
    <row r="22" spans="1:12" ht="33" customHeight="1" x14ac:dyDescent="0.25">
      <c r="A22" s="277"/>
      <c r="B22" s="277"/>
      <c r="C22" s="279" t="s">
        <v>1</v>
      </c>
      <c r="D22" s="279"/>
      <c r="E22" s="131"/>
      <c r="F22" s="131"/>
      <c r="G22" s="279" t="s">
        <v>178</v>
      </c>
      <c r="H22" s="279"/>
      <c r="I22" s="277"/>
      <c r="J22" s="277"/>
      <c r="K22" s="277"/>
      <c r="L22" s="277"/>
    </row>
    <row r="23" spans="1:12" ht="33" customHeight="1" x14ac:dyDescent="0.25">
      <c r="A23" s="278"/>
      <c r="B23" s="278"/>
      <c r="C23" s="131" t="s">
        <v>211</v>
      </c>
      <c r="D23" s="131" t="s">
        <v>210</v>
      </c>
      <c r="E23" s="131" t="s">
        <v>211</v>
      </c>
      <c r="F23" s="131" t="s">
        <v>210</v>
      </c>
      <c r="G23" s="131" t="s">
        <v>211</v>
      </c>
      <c r="H23" s="131" t="s">
        <v>210</v>
      </c>
      <c r="I23" s="278"/>
      <c r="J23" s="278"/>
      <c r="K23" s="278"/>
      <c r="L23" s="278"/>
    </row>
    <row r="24" spans="1:12" ht="15.95" customHeight="1" x14ac:dyDescent="0.25">
      <c r="A24" s="132" t="s">
        <v>63</v>
      </c>
      <c r="B24" s="133" t="s">
        <v>62</v>
      </c>
      <c r="C24" s="133" t="s">
        <v>61</v>
      </c>
      <c r="D24" s="133" t="s">
        <v>60</v>
      </c>
      <c r="E24" s="133" t="s">
        <v>58</v>
      </c>
      <c r="F24" s="133" t="s">
        <v>57</v>
      </c>
      <c r="G24" s="133" t="s">
        <v>55</v>
      </c>
      <c r="H24" s="133" t="s">
        <v>53</v>
      </c>
      <c r="I24" s="133" t="s">
        <v>71</v>
      </c>
      <c r="J24" s="133" t="s">
        <v>69</v>
      </c>
      <c r="K24" s="133" t="s">
        <v>68</v>
      </c>
      <c r="L24" s="133" t="s">
        <v>428</v>
      </c>
    </row>
    <row r="25" spans="1:12" s="136" customFormat="1" ht="15.95" customHeight="1" x14ac:dyDescent="0.25">
      <c r="A25" s="132" t="s">
        <v>63</v>
      </c>
      <c r="B25" s="132" t="s">
        <v>209</v>
      </c>
      <c r="C25" s="134" t="s">
        <v>483</v>
      </c>
      <c r="D25" s="134" t="s">
        <v>483</v>
      </c>
      <c r="E25" s="135" t="s">
        <v>483</v>
      </c>
      <c r="F25" s="135" t="s">
        <v>483</v>
      </c>
      <c r="G25" s="135" t="s">
        <v>483</v>
      </c>
      <c r="H25" s="135" t="s">
        <v>483</v>
      </c>
      <c r="I25" s="135" t="s">
        <v>509</v>
      </c>
      <c r="J25" s="135" t="s">
        <v>509</v>
      </c>
      <c r="K25" s="135" t="s">
        <v>483</v>
      </c>
      <c r="L25" s="135" t="s">
        <v>483</v>
      </c>
    </row>
    <row r="26" spans="1:12" ht="15.95" customHeight="1" x14ac:dyDescent="0.25">
      <c r="A26" s="132" t="s">
        <v>208</v>
      </c>
      <c r="B26" s="133" t="s">
        <v>382</v>
      </c>
      <c r="C26" s="103" t="s">
        <v>533</v>
      </c>
      <c r="D26" s="103" t="s">
        <v>533</v>
      </c>
      <c r="E26" s="131" t="s">
        <v>483</v>
      </c>
      <c r="F26" s="131" t="s">
        <v>483</v>
      </c>
      <c r="G26" s="131" t="s">
        <v>483</v>
      </c>
      <c r="H26" s="131" t="s">
        <v>483</v>
      </c>
      <c r="I26" s="131" t="s">
        <v>509</v>
      </c>
      <c r="J26" s="131" t="s">
        <v>509</v>
      </c>
      <c r="K26" s="131" t="s">
        <v>483</v>
      </c>
      <c r="L26" s="131" t="s">
        <v>483</v>
      </c>
    </row>
    <row r="27" spans="1:12" ht="33" customHeight="1" x14ac:dyDescent="0.25">
      <c r="A27" s="132" t="s">
        <v>207</v>
      </c>
      <c r="B27" s="133" t="s">
        <v>384</v>
      </c>
      <c r="C27" s="103" t="s">
        <v>533</v>
      </c>
      <c r="D27" s="103" t="s">
        <v>533</v>
      </c>
      <c r="E27" s="131" t="s">
        <v>483</v>
      </c>
      <c r="F27" s="131" t="s">
        <v>483</v>
      </c>
      <c r="G27" s="131" t="s">
        <v>483</v>
      </c>
      <c r="H27" s="131" t="s">
        <v>483</v>
      </c>
      <c r="I27" s="131" t="s">
        <v>509</v>
      </c>
      <c r="J27" s="131" t="s">
        <v>509</v>
      </c>
      <c r="K27" s="131" t="s">
        <v>483</v>
      </c>
      <c r="L27" s="131" t="s">
        <v>483</v>
      </c>
    </row>
    <row r="28" spans="1:12" ht="51" customHeight="1" x14ac:dyDescent="0.25">
      <c r="A28" s="132" t="s">
        <v>383</v>
      </c>
      <c r="B28" s="133" t="s">
        <v>388</v>
      </c>
      <c r="C28" s="103" t="s">
        <v>533</v>
      </c>
      <c r="D28" s="103" t="s">
        <v>533</v>
      </c>
      <c r="E28" s="131" t="s">
        <v>483</v>
      </c>
      <c r="F28" s="131" t="s">
        <v>483</v>
      </c>
      <c r="G28" s="131" t="s">
        <v>483</v>
      </c>
      <c r="H28" s="131" t="s">
        <v>483</v>
      </c>
      <c r="I28" s="131" t="s">
        <v>509</v>
      </c>
      <c r="J28" s="131" t="s">
        <v>509</v>
      </c>
      <c r="K28" s="131" t="s">
        <v>483</v>
      </c>
      <c r="L28" s="131" t="s">
        <v>483</v>
      </c>
    </row>
    <row r="29" spans="1:12" ht="33" customHeight="1" x14ac:dyDescent="0.25">
      <c r="A29" s="132" t="s">
        <v>206</v>
      </c>
      <c r="B29" s="133" t="s">
        <v>387</v>
      </c>
      <c r="C29" s="103" t="s">
        <v>533</v>
      </c>
      <c r="D29" s="103" t="s">
        <v>533</v>
      </c>
      <c r="E29" s="131" t="s">
        <v>483</v>
      </c>
      <c r="F29" s="131" t="s">
        <v>483</v>
      </c>
      <c r="G29" s="131" t="s">
        <v>483</v>
      </c>
      <c r="H29" s="131" t="s">
        <v>483</v>
      </c>
      <c r="I29" s="131" t="s">
        <v>509</v>
      </c>
      <c r="J29" s="131" t="s">
        <v>509</v>
      </c>
      <c r="K29" s="131" t="s">
        <v>483</v>
      </c>
      <c r="L29" s="131" t="s">
        <v>483</v>
      </c>
    </row>
    <row r="30" spans="1:12" ht="33" customHeight="1" x14ac:dyDescent="0.25">
      <c r="A30" s="132" t="s">
        <v>205</v>
      </c>
      <c r="B30" s="133" t="s">
        <v>389</v>
      </c>
      <c r="C30" s="103" t="s">
        <v>533</v>
      </c>
      <c r="D30" s="103" t="s">
        <v>533</v>
      </c>
      <c r="E30" s="131" t="s">
        <v>483</v>
      </c>
      <c r="F30" s="131" t="s">
        <v>483</v>
      </c>
      <c r="G30" s="131" t="s">
        <v>483</v>
      </c>
      <c r="H30" s="131" t="s">
        <v>483</v>
      </c>
      <c r="I30" s="131" t="s">
        <v>509</v>
      </c>
      <c r="J30" s="131" t="s">
        <v>509</v>
      </c>
      <c r="K30" s="131" t="s">
        <v>483</v>
      </c>
      <c r="L30" s="131" t="s">
        <v>483</v>
      </c>
    </row>
    <row r="31" spans="1:12" ht="51" customHeight="1" x14ac:dyDescent="0.25">
      <c r="A31" s="132" t="s">
        <v>204</v>
      </c>
      <c r="B31" s="133" t="s">
        <v>385</v>
      </c>
      <c r="C31" s="137" t="s">
        <v>544</v>
      </c>
      <c r="D31" s="137" t="str">
        <f>C31</f>
        <v>22.05.2024</v>
      </c>
      <c r="E31" s="131" t="s">
        <v>483</v>
      </c>
      <c r="F31" s="131" t="s">
        <v>483</v>
      </c>
      <c r="G31" s="131" t="s">
        <v>483</v>
      </c>
      <c r="H31" s="131" t="s">
        <v>483</v>
      </c>
      <c r="I31" s="138">
        <v>1</v>
      </c>
      <c r="J31" s="138">
        <v>1</v>
      </c>
      <c r="K31" s="131" t="s">
        <v>483</v>
      </c>
      <c r="L31" s="131" t="s">
        <v>483</v>
      </c>
    </row>
    <row r="32" spans="1:12" ht="51" customHeight="1" x14ac:dyDescent="0.25">
      <c r="A32" s="132" t="s">
        <v>202</v>
      </c>
      <c r="B32" s="133" t="s">
        <v>390</v>
      </c>
      <c r="C32" s="137">
        <v>45633</v>
      </c>
      <c r="D32" s="137">
        <f>C32</f>
        <v>45633</v>
      </c>
      <c r="E32" s="131" t="s">
        <v>483</v>
      </c>
      <c r="F32" s="131" t="s">
        <v>483</v>
      </c>
      <c r="G32" s="131" t="s">
        <v>483</v>
      </c>
      <c r="H32" s="131" t="s">
        <v>483</v>
      </c>
      <c r="I32" s="138">
        <v>1</v>
      </c>
      <c r="J32" s="138">
        <v>1</v>
      </c>
      <c r="K32" s="131" t="s">
        <v>483</v>
      </c>
      <c r="L32" s="131" t="s">
        <v>483</v>
      </c>
    </row>
    <row r="33" spans="1:12" ht="33" customHeight="1" x14ac:dyDescent="0.25">
      <c r="A33" s="132" t="s">
        <v>401</v>
      </c>
      <c r="B33" s="133" t="s">
        <v>319</v>
      </c>
      <c r="C33" s="103" t="s">
        <v>533</v>
      </c>
      <c r="D33" s="103" t="s">
        <v>533</v>
      </c>
      <c r="E33" s="131" t="s">
        <v>483</v>
      </c>
      <c r="F33" s="131" t="s">
        <v>483</v>
      </c>
      <c r="G33" s="131" t="s">
        <v>483</v>
      </c>
      <c r="H33" s="131" t="s">
        <v>483</v>
      </c>
      <c r="I33" s="131" t="s">
        <v>509</v>
      </c>
      <c r="J33" s="131" t="s">
        <v>509</v>
      </c>
      <c r="K33" s="131" t="s">
        <v>483</v>
      </c>
      <c r="L33" s="131" t="s">
        <v>483</v>
      </c>
    </row>
    <row r="34" spans="1:12" ht="51" customHeight="1" x14ac:dyDescent="0.25">
      <c r="A34" s="132" t="s">
        <v>402</v>
      </c>
      <c r="B34" s="133" t="s">
        <v>394</v>
      </c>
      <c r="C34" s="103" t="s">
        <v>533</v>
      </c>
      <c r="D34" s="103" t="s">
        <v>533</v>
      </c>
      <c r="E34" s="131" t="s">
        <v>483</v>
      </c>
      <c r="F34" s="131" t="s">
        <v>483</v>
      </c>
      <c r="G34" s="131" t="s">
        <v>483</v>
      </c>
      <c r="H34" s="131" t="s">
        <v>483</v>
      </c>
      <c r="I34" s="131" t="s">
        <v>509</v>
      </c>
      <c r="J34" s="131" t="s">
        <v>509</v>
      </c>
      <c r="K34" s="131" t="s">
        <v>483</v>
      </c>
      <c r="L34" s="131" t="s">
        <v>483</v>
      </c>
    </row>
    <row r="35" spans="1:12" ht="15.95" customHeight="1" x14ac:dyDescent="0.25">
      <c r="A35" s="132" t="s">
        <v>403</v>
      </c>
      <c r="B35" s="133" t="s">
        <v>203</v>
      </c>
      <c r="C35" s="137" t="s">
        <v>552</v>
      </c>
      <c r="D35" s="137" t="str">
        <f>C35</f>
        <v>21.02.2025</v>
      </c>
      <c r="E35" s="131" t="s">
        <v>483</v>
      </c>
      <c r="F35" s="131" t="s">
        <v>483</v>
      </c>
      <c r="G35" s="131" t="s">
        <v>483</v>
      </c>
      <c r="H35" s="131" t="s">
        <v>483</v>
      </c>
      <c r="I35" s="138">
        <v>1</v>
      </c>
      <c r="J35" s="138">
        <v>1</v>
      </c>
      <c r="K35" s="131" t="s">
        <v>483</v>
      </c>
      <c r="L35" s="131" t="s">
        <v>483</v>
      </c>
    </row>
    <row r="36" spans="1:12" ht="33" customHeight="1" x14ac:dyDescent="0.25">
      <c r="A36" s="132" t="s">
        <v>404</v>
      </c>
      <c r="B36" s="133" t="s">
        <v>386</v>
      </c>
      <c r="C36" s="103" t="s">
        <v>533</v>
      </c>
      <c r="D36" s="103" t="s">
        <v>533</v>
      </c>
      <c r="E36" s="131" t="s">
        <v>483</v>
      </c>
      <c r="F36" s="131" t="s">
        <v>483</v>
      </c>
      <c r="G36" s="131" t="s">
        <v>483</v>
      </c>
      <c r="H36" s="131" t="s">
        <v>483</v>
      </c>
      <c r="I36" s="131" t="s">
        <v>509</v>
      </c>
      <c r="J36" s="131" t="s">
        <v>509</v>
      </c>
      <c r="K36" s="131" t="s">
        <v>483</v>
      </c>
      <c r="L36" s="131" t="s">
        <v>483</v>
      </c>
    </row>
    <row r="37" spans="1:12" ht="61.5" customHeight="1" x14ac:dyDescent="0.25">
      <c r="A37" s="132" t="s">
        <v>405</v>
      </c>
      <c r="B37" s="133" t="s">
        <v>201</v>
      </c>
      <c r="C37" s="103" t="s">
        <v>534</v>
      </c>
      <c r="D37" s="103" t="s">
        <v>534</v>
      </c>
      <c r="E37" s="131" t="s">
        <v>483</v>
      </c>
      <c r="F37" s="131" t="s">
        <v>483</v>
      </c>
      <c r="G37" s="131" t="s">
        <v>483</v>
      </c>
      <c r="H37" s="131" t="s">
        <v>483</v>
      </c>
      <c r="I37" s="131" t="s">
        <v>509</v>
      </c>
      <c r="J37" s="131" t="s">
        <v>509</v>
      </c>
      <c r="K37" s="131" t="s">
        <v>483</v>
      </c>
      <c r="L37" s="131" t="s">
        <v>483</v>
      </c>
    </row>
    <row r="38" spans="1:12" s="136" customFormat="1" ht="15.95" customHeight="1" x14ac:dyDescent="0.25">
      <c r="A38" s="132" t="s">
        <v>406</v>
      </c>
      <c r="B38" s="132" t="s">
        <v>200</v>
      </c>
      <c r="C38" s="134" t="s">
        <v>483</v>
      </c>
      <c r="D38" s="134" t="s">
        <v>483</v>
      </c>
      <c r="E38" s="135" t="s">
        <v>483</v>
      </c>
      <c r="F38" s="135" t="s">
        <v>483</v>
      </c>
      <c r="G38" s="135" t="s">
        <v>483</v>
      </c>
      <c r="H38" s="135" t="s">
        <v>483</v>
      </c>
      <c r="I38" s="135" t="s">
        <v>509</v>
      </c>
      <c r="J38" s="135" t="s">
        <v>509</v>
      </c>
      <c r="K38" s="135" t="s">
        <v>483</v>
      </c>
      <c r="L38" s="135" t="s">
        <v>483</v>
      </c>
    </row>
    <row r="39" spans="1:12" ht="68.099999999999994" customHeight="1" x14ac:dyDescent="0.25">
      <c r="A39" s="132" t="s">
        <v>62</v>
      </c>
      <c r="B39" s="133" t="s">
        <v>391</v>
      </c>
      <c r="C39" s="137" t="s">
        <v>545</v>
      </c>
      <c r="D39" s="137" t="str">
        <f>C39</f>
        <v>07.07.2025</v>
      </c>
      <c r="E39" s="131" t="s">
        <v>483</v>
      </c>
      <c r="F39" s="131" t="s">
        <v>483</v>
      </c>
      <c r="G39" s="131" t="s">
        <v>483</v>
      </c>
      <c r="H39" s="131" t="s">
        <v>483</v>
      </c>
      <c r="I39" s="138">
        <v>1</v>
      </c>
      <c r="J39" s="138">
        <v>1</v>
      </c>
      <c r="K39" s="131" t="s">
        <v>483</v>
      </c>
      <c r="L39" s="131" t="s">
        <v>483</v>
      </c>
    </row>
    <row r="40" spans="1:12" ht="102.95" customHeight="1" x14ac:dyDescent="0.25">
      <c r="A40" s="132" t="s">
        <v>199</v>
      </c>
      <c r="B40" s="133" t="s">
        <v>393</v>
      </c>
      <c r="C40" s="103" t="s">
        <v>535</v>
      </c>
      <c r="D40" s="103" t="s">
        <v>535</v>
      </c>
      <c r="E40" s="131" t="s">
        <v>483</v>
      </c>
      <c r="F40" s="131" t="s">
        <v>483</v>
      </c>
      <c r="G40" s="131" t="s">
        <v>483</v>
      </c>
      <c r="H40" s="131" t="s">
        <v>483</v>
      </c>
      <c r="I40" s="131" t="s">
        <v>509</v>
      </c>
      <c r="J40" s="131" t="s">
        <v>509</v>
      </c>
      <c r="K40" s="131" t="s">
        <v>483</v>
      </c>
      <c r="L40" s="131" t="s">
        <v>483</v>
      </c>
    </row>
    <row r="41" spans="1:12" s="136" customFormat="1" ht="33" customHeight="1" x14ac:dyDescent="0.25">
      <c r="A41" s="132" t="s">
        <v>198</v>
      </c>
      <c r="B41" s="132" t="s">
        <v>471</v>
      </c>
      <c r="C41" s="134" t="s">
        <v>483</v>
      </c>
      <c r="D41" s="134" t="s">
        <v>483</v>
      </c>
      <c r="E41" s="135" t="s">
        <v>483</v>
      </c>
      <c r="F41" s="135" t="s">
        <v>483</v>
      </c>
      <c r="G41" s="135" t="s">
        <v>483</v>
      </c>
      <c r="H41" s="135" t="s">
        <v>483</v>
      </c>
      <c r="I41" s="135" t="s">
        <v>509</v>
      </c>
      <c r="J41" s="135" t="s">
        <v>509</v>
      </c>
      <c r="K41" s="135" t="s">
        <v>483</v>
      </c>
      <c r="L41" s="135" t="s">
        <v>483</v>
      </c>
    </row>
    <row r="42" spans="1:12" ht="51" customHeight="1" x14ac:dyDescent="0.25">
      <c r="A42" s="132" t="s">
        <v>61</v>
      </c>
      <c r="B42" s="133" t="s">
        <v>392</v>
      </c>
      <c r="C42" s="137">
        <f>C39+1</f>
        <v>45846</v>
      </c>
      <c r="D42" s="137">
        <f>C42+20</f>
        <v>45866</v>
      </c>
      <c r="E42" s="131" t="s">
        <v>483</v>
      </c>
      <c r="F42" s="131" t="s">
        <v>483</v>
      </c>
      <c r="G42" s="131" t="s">
        <v>483</v>
      </c>
      <c r="H42" s="131" t="s">
        <v>483</v>
      </c>
      <c r="I42" s="131" t="s">
        <v>509</v>
      </c>
      <c r="J42" s="131" t="s">
        <v>509</v>
      </c>
      <c r="K42" s="131" t="s">
        <v>483</v>
      </c>
      <c r="L42" s="131" t="s">
        <v>483</v>
      </c>
    </row>
    <row r="43" spans="1:12" ht="57" customHeight="1" x14ac:dyDescent="0.25">
      <c r="A43" s="132" t="s">
        <v>197</v>
      </c>
      <c r="B43" s="133" t="s">
        <v>195</v>
      </c>
      <c r="C43" s="103" t="s">
        <v>535</v>
      </c>
      <c r="D43" s="103" t="s">
        <v>535</v>
      </c>
      <c r="E43" s="131" t="s">
        <v>483</v>
      </c>
      <c r="F43" s="131" t="s">
        <v>483</v>
      </c>
      <c r="G43" s="131" t="s">
        <v>483</v>
      </c>
      <c r="H43" s="131" t="s">
        <v>483</v>
      </c>
      <c r="I43" s="131" t="s">
        <v>509</v>
      </c>
      <c r="J43" s="131" t="s">
        <v>509</v>
      </c>
      <c r="K43" s="131" t="s">
        <v>483</v>
      </c>
      <c r="L43" s="131" t="s">
        <v>483</v>
      </c>
    </row>
    <row r="44" spans="1:12" ht="15.95" customHeight="1" x14ac:dyDescent="0.25">
      <c r="A44" s="132" t="s">
        <v>196</v>
      </c>
      <c r="B44" s="133" t="s">
        <v>193</v>
      </c>
      <c r="C44" s="137">
        <f>D42</f>
        <v>45866</v>
      </c>
      <c r="D44" s="137">
        <f>C47-1</f>
        <v>45982</v>
      </c>
      <c r="E44" s="131" t="s">
        <v>483</v>
      </c>
      <c r="F44" s="131" t="s">
        <v>483</v>
      </c>
      <c r="G44" s="131" t="s">
        <v>483</v>
      </c>
      <c r="H44" s="131" t="s">
        <v>483</v>
      </c>
      <c r="I44" s="131" t="s">
        <v>509</v>
      </c>
      <c r="J44" s="131" t="s">
        <v>509</v>
      </c>
      <c r="K44" s="131" t="s">
        <v>483</v>
      </c>
      <c r="L44" s="131" t="s">
        <v>483</v>
      </c>
    </row>
    <row r="45" spans="1:12" ht="68.099999999999994" customHeight="1" x14ac:dyDescent="0.25">
      <c r="A45" s="132" t="s">
        <v>194</v>
      </c>
      <c r="B45" s="133" t="s">
        <v>397</v>
      </c>
      <c r="C45" s="103" t="s">
        <v>533</v>
      </c>
      <c r="D45" s="103" t="s">
        <v>533</v>
      </c>
      <c r="E45" s="131" t="s">
        <v>483</v>
      </c>
      <c r="F45" s="131" t="s">
        <v>483</v>
      </c>
      <c r="G45" s="131" t="s">
        <v>483</v>
      </c>
      <c r="H45" s="131" t="s">
        <v>483</v>
      </c>
      <c r="I45" s="131" t="s">
        <v>509</v>
      </c>
      <c r="J45" s="131" t="s">
        <v>509</v>
      </c>
      <c r="K45" s="131" t="s">
        <v>483</v>
      </c>
      <c r="L45" s="131" t="s">
        <v>483</v>
      </c>
    </row>
    <row r="46" spans="1:12" ht="155.1" customHeight="1" x14ac:dyDescent="0.25">
      <c r="A46" s="132" t="s">
        <v>192</v>
      </c>
      <c r="B46" s="133" t="s">
        <v>395</v>
      </c>
      <c r="C46" s="103" t="s">
        <v>533</v>
      </c>
      <c r="D46" s="103" t="s">
        <v>533</v>
      </c>
      <c r="E46" s="131" t="s">
        <v>483</v>
      </c>
      <c r="F46" s="131" t="s">
        <v>483</v>
      </c>
      <c r="G46" s="131" t="s">
        <v>483</v>
      </c>
      <c r="H46" s="131" t="s">
        <v>483</v>
      </c>
      <c r="I46" s="131" t="s">
        <v>509</v>
      </c>
      <c r="J46" s="131" t="s">
        <v>509</v>
      </c>
      <c r="K46" s="131" t="s">
        <v>483</v>
      </c>
      <c r="L46" s="131" t="s">
        <v>483</v>
      </c>
    </row>
    <row r="47" spans="1:12" ht="15.95" customHeight="1" x14ac:dyDescent="0.25">
      <c r="A47" s="132" t="s">
        <v>190</v>
      </c>
      <c r="B47" s="133" t="s">
        <v>191</v>
      </c>
      <c r="C47" s="137">
        <v>45983</v>
      </c>
      <c r="D47" s="137">
        <v>45991</v>
      </c>
      <c r="E47" s="131" t="s">
        <v>483</v>
      </c>
      <c r="F47" s="131" t="s">
        <v>483</v>
      </c>
      <c r="G47" s="131" t="s">
        <v>483</v>
      </c>
      <c r="H47" s="131" t="s">
        <v>483</v>
      </c>
      <c r="I47" s="131" t="s">
        <v>509</v>
      </c>
      <c r="J47" s="131" t="s">
        <v>509</v>
      </c>
      <c r="K47" s="131" t="s">
        <v>483</v>
      </c>
      <c r="L47" s="131" t="s">
        <v>483</v>
      </c>
    </row>
    <row r="48" spans="1:12" s="136" customFormat="1" ht="15.95" customHeight="1" x14ac:dyDescent="0.25">
      <c r="A48" s="132" t="s">
        <v>407</v>
      </c>
      <c r="B48" s="132" t="s">
        <v>189</v>
      </c>
      <c r="C48" s="134" t="s">
        <v>483</v>
      </c>
      <c r="D48" s="134" t="s">
        <v>483</v>
      </c>
      <c r="E48" s="135" t="s">
        <v>483</v>
      </c>
      <c r="F48" s="135" t="s">
        <v>483</v>
      </c>
      <c r="G48" s="135" t="s">
        <v>483</v>
      </c>
      <c r="H48" s="135" t="s">
        <v>483</v>
      </c>
      <c r="I48" s="135" t="s">
        <v>509</v>
      </c>
      <c r="J48" s="135" t="s">
        <v>509</v>
      </c>
      <c r="K48" s="135" t="s">
        <v>483</v>
      </c>
      <c r="L48" s="135" t="s">
        <v>483</v>
      </c>
    </row>
    <row r="49" spans="1:12" ht="33" customHeight="1" x14ac:dyDescent="0.25">
      <c r="A49" s="132" t="s">
        <v>60</v>
      </c>
      <c r="B49" s="133" t="s">
        <v>536</v>
      </c>
      <c r="C49" s="137">
        <v>46006</v>
      </c>
      <c r="D49" s="137">
        <v>46011</v>
      </c>
      <c r="E49" s="131" t="s">
        <v>483</v>
      </c>
      <c r="F49" s="131" t="s">
        <v>483</v>
      </c>
      <c r="G49" s="131" t="s">
        <v>483</v>
      </c>
      <c r="H49" s="131" t="s">
        <v>483</v>
      </c>
      <c r="I49" s="131" t="s">
        <v>509</v>
      </c>
      <c r="J49" s="131" t="s">
        <v>509</v>
      </c>
      <c r="K49" s="131" t="s">
        <v>483</v>
      </c>
      <c r="L49" s="131" t="s">
        <v>483</v>
      </c>
    </row>
    <row r="50" spans="1:12" ht="86.1" customHeight="1" x14ac:dyDescent="0.25">
      <c r="A50" s="132" t="s">
        <v>188</v>
      </c>
      <c r="B50" s="133" t="s">
        <v>396</v>
      </c>
      <c r="C50" s="137">
        <v>46018</v>
      </c>
      <c r="D50" s="137">
        <v>46018</v>
      </c>
      <c r="E50" s="131" t="s">
        <v>483</v>
      </c>
      <c r="F50" s="131" t="s">
        <v>483</v>
      </c>
      <c r="G50" s="131" t="s">
        <v>483</v>
      </c>
      <c r="H50" s="131" t="s">
        <v>483</v>
      </c>
      <c r="I50" s="131" t="s">
        <v>509</v>
      </c>
      <c r="J50" s="131" t="s">
        <v>509</v>
      </c>
      <c r="K50" s="131" t="s">
        <v>483</v>
      </c>
      <c r="L50" s="131" t="s">
        <v>483</v>
      </c>
    </row>
    <row r="51" spans="1:12" ht="51" customHeight="1" x14ac:dyDescent="0.25">
      <c r="A51" s="132" t="s">
        <v>187</v>
      </c>
      <c r="B51" s="133" t="s">
        <v>398</v>
      </c>
      <c r="C51" s="103" t="s">
        <v>533</v>
      </c>
      <c r="D51" s="103" t="s">
        <v>533</v>
      </c>
      <c r="E51" s="131" t="s">
        <v>483</v>
      </c>
      <c r="F51" s="131" t="s">
        <v>483</v>
      </c>
      <c r="G51" s="131" t="s">
        <v>483</v>
      </c>
      <c r="H51" s="131" t="s">
        <v>483</v>
      </c>
      <c r="I51" s="131" t="s">
        <v>509</v>
      </c>
      <c r="J51" s="131" t="s">
        <v>509</v>
      </c>
      <c r="K51" s="131" t="s">
        <v>483</v>
      </c>
      <c r="L51" s="131" t="s">
        <v>483</v>
      </c>
    </row>
    <row r="52" spans="1:12" ht="51" customHeight="1" x14ac:dyDescent="0.25">
      <c r="A52" s="132" t="s">
        <v>185</v>
      </c>
      <c r="B52" s="133" t="s">
        <v>186</v>
      </c>
      <c r="C52" s="103" t="s">
        <v>533</v>
      </c>
      <c r="D52" s="103" t="s">
        <v>533</v>
      </c>
      <c r="E52" s="131" t="s">
        <v>483</v>
      </c>
      <c r="F52" s="131" t="s">
        <v>483</v>
      </c>
      <c r="G52" s="131" t="s">
        <v>483</v>
      </c>
      <c r="H52" s="131" t="s">
        <v>483</v>
      </c>
      <c r="I52" s="131" t="s">
        <v>509</v>
      </c>
      <c r="J52" s="131" t="s">
        <v>509</v>
      </c>
      <c r="K52" s="131" t="s">
        <v>483</v>
      </c>
      <c r="L52" s="131" t="s">
        <v>483</v>
      </c>
    </row>
    <row r="53" spans="1:12" ht="33" customHeight="1" x14ac:dyDescent="0.25">
      <c r="A53" s="132" t="s">
        <v>184</v>
      </c>
      <c r="B53" s="133" t="s">
        <v>399</v>
      </c>
      <c r="C53" s="137">
        <v>46022</v>
      </c>
      <c r="D53" s="137">
        <v>46022</v>
      </c>
      <c r="E53" s="131" t="s">
        <v>483</v>
      </c>
      <c r="F53" s="131" t="s">
        <v>483</v>
      </c>
      <c r="G53" s="131" t="s">
        <v>483</v>
      </c>
      <c r="H53" s="131" t="s">
        <v>483</v>
      </c>
      <c r="I53" s="131" t="s">
        <v>509</v>
      </c>
      <c r="J53" s="131" t="s">
        <v>509</v>
      </c>
      <c r="K53" s="131" t="s">
        <v>483</v>
      </c>
      <c r="L53" s="131" t="s">
        <v>483</v>
      </c>
    </row>
    <row r="54" spans="1:12" ht="33" customHeight="1" x14ac:dyDescent="0.25">
      <c r="A54" s="132" t="s">
        <v>400</v>
      </c>
      <c r="B54" s="133" t="s">
        <v>537</v>
      </c>
      <c r="C54" s="103" t="s">
        <v>533</v>
      </c>
      <c r="D54" s="103" t="s">
        <v>533</v>
      </c>
      <c r="E54" s="131" t="s">
        <v>483</v>
      </c>
      <c r="F54" s="131" t="s">
        <v>483</v>
      </c>
      <c r="G54" s="131" t="s">
        <v>483</v>
      </c>
      <c r="H54" s="131" t="s">
        <v>483</v>
      </c>
      <c r="I54" s="131" t="s">
        <v>509</v>
      </c>
      <c r="J54" s="131" t="s">
        <v>509</v>
      </c>
      <c r="K54" s="131" t="s">
        <v>483</v>
      </c>
      <c r="L54" s="131" t="s">
        <v>483</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Огородников;Антимонов Максим Сергеевич</dc:creator>
  <cp:lastModifiedBy>Evgeniy Diachkov</cp:lastModifiedBy>
  <cp:lastPrinted>2015-11-30T14:18:17Z</cp:lastPrinted>
  <dcterms:created xsi:type="dcterms:W3CDTF">2015-08-16T15:31:05Z</dcterms:created>
  <dcterms:modified xsi:type="dcterms:W3CDTF">2025-11-11T20:34:27Z</dcterms:modified>
</cp:coreProperties>
</file>